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14\КП\"/>
    </mc:Choice>
  </mc:AlternateContent>
  <xr:revisionPtr revIDLastSave="0" documentId="13_ncr:1_{7DBCB579-963F-45D6-A47F-0A0282F78D3A}" xr6:coauthVersionLast="47" xr6:coauthVersionMax="47" xr10:uidLastSave="{00000000-0000-0000-0000-000000000000}"/>
  <bookViews>
    <workbookView xWindow="-98" yWindow="-98" windowWidth="21795" windowHeight="13695" xr2:uid="{8686481A-871D-4ED9-BC8C-1F40567EE41B}"/>
  </bookViews>
  <sheets>
    <sheet name="Ценовая таблица М14" sheetId="1" r:id="rId1"/>
  </sheets>
  <definedNames>
    <definedName name="_xlnm._FilterDatabase" localSheetId="0" hidden="1">'Ценовая таблица М14'!$A$2:$V$1258</definedName>
    <definedName name="_xlnm.Print_Titles" localSheetId="0">'Ценовая таблица М14'!$4:$5</definedName>
    <definedName name="_xlnm.Print_Area" localSheetId="0">'Ценовая таблица М14'!$A$1:$V$1266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58" i="1" l="1"/>
  <c r="U1257" i="1"/>
  <c r="U1256" i="1"/>
  <c r="U1255" i="1"/>
  <c r="U1254" i="1"/>
  <c r="Q1254" i="1"/>
  <c r="P1254" i="1"/>
  <c r="R1254" i="1" s="1"/>
  <c r="I1254" i="1"/>
  <c r="F1254" i="1" s="1"/>
  <c r="H1254" i="1" s="1"/>
  <c r="G1254" i="1"/>
  <c r="U1253" i="1"/>
  <c r="Q1253" i="1"/>
  <c r="P1253" i="1"/>
  <c r="R1253" i="1" s="1"/>
  <c r="I1253" i="1"/>
  <c r="O1253" i="1" s="1"/>
  <c r="G1253" i="1"/>
  <c r="U1252" i="1"/>
  <c r="Q1252" i="1"/>
  <c r="P1252" i="1"/>
  <c r="O1252" i="1"/>
  <c r="I1252" i="1"/>
  <c r="F1252" i="1" s="1"/>
  <c r="H1252" i="1" s="1"/>
  <c r="G1252" i="1"/>
  <c r="U1251" i="1"/>
  <c r="Q1251" i="1"/>
  <c r="P1251" i="1"/>
  <c r="R1251" i="1" s="1"/>
  <c r="I1251" i="1"/>
  <c r="O1251" i="1" s="1"/>
  <c r="G1251" i="1"/>
  <c r="U1250" i="1"/>
  <c r="Q1250" i="1"/>
  <c r="P1250" i="1"/>
  <c r="I1250" i="1"/>
  <c r="O1250" i="1" s="1"/>
  <c r="G1250" i="1"/>
  <c r="U1249" i="1"/>
  <c r="Q1249" i="1"/>
  <c r="P1249" i="1"/>
  <c r="R1249" i="1" s="1"/>
  <c r="I1249" i="1"/>
  <c r="O1249" i="1" s="1"/>
  <c r="G1249" i="1"/>
  <c r="F1249" i="1"/>
  <c r="U1248" i="1"/>
  <c r="Q1248" i="1"/>
  <c r="P1248" i="1"/>
  <c r="R1248" i="1" s="1"/>
  <c r="O1248" i="1"/>
  <c r="I1248" i="1"/>
  <c r="F1248" i="1" s="1"/>
  <c r="H1248" i="1" s="1"/>
  <c r="G1248" i="1"/>
  <c r="U1247" i="1"/>
  <c r="Q1247" i="1"/>
  <c r="P1247" i="1"/>
  <c r="R1247" i="1" s="1"/>
  <c r="G1247" i="1"/>
  <c r="F1247" i="1"/>
  <c r="U1246" i="1"/>
  <c r="Q1246" i="1"/>
  <c r="P1246" i="1"/>
  <c r="O1246" i="1"/>
  <c r="G1246" i="1"/>
  <c r="F1246" i="1"/>
  <c r="H1246" i="1" s="1"/>
  <c r="U1245" i="1"/>
  <c r="U1244" i="1"/>
  <c r="Q1244" i="1"/>
  <c r="P1244" i="1"/>
  <c r="R1244" i="1" s="1"/>
  <c r="O1244" i="1"/>
  <c r="G1244" i="1"/>
  <c r="H1244" i="1" s="1"/>
  <c r="F1244" i="1"/>
  <c r="U1243" i="1"/>
  <c r="Q1243" i="1"/>
  <c r="P1243" i="1"/>
  <c r="O1243" i="1"/>
  <c r="G1243" i="1"/>
  <c r="F1243" i="1"/>
  <c r="U1242" i="1"/>
  <c r="Q1242" i="1"/>
  <c r="P1242" i="1"/>
  <c r="O1242" i="1"/>
  <c r="G1242" i="1"/>
  <c r="F1242" i="1"/>
  <c r="H1242" i="1" s="1"/>
  <c r="U1241" i="1"/>
  <c r="Q1241" i="1"/>
  <c r="P1241" i="1"/>
  <c r="R1241" i="1" s="1"/>
  <c r="G1241" i="1"/>
  <c r="F1241" i="1"/>
  <c r="U1240" i="1"/>
  <c r="Q1240" i="1"/>
  <c r="P1240" i="1"/>
  <c r="R1240" i="1" s="1"/>
  <c r="G1240" i="1"/>
  <c r="F1240" i="1"/>
  <c r="U1239" i="1"/>
  <c r="Q1239" i="1"/>
  <c r="P1239" i="1"/>
  <c r="R1239" i="1" s="1"/>
  <c r="O1239" i="1"/>
  <c r="H1239" i="1"/>
  <c r="G1239" i="1"/>
  <c r="F1239" i="1"/>
  <c r="U1238" i="1"/>
  <c r="Q1238" i="1"/>
  <c r="P1238" i="1"/>
  <c r="R1238" i="1" s="1"/>
  <c r="O1238" i="1"/>
  <c r="G1238" i="1"/>
  <c r="F1238" i="1"/>
  <c r="H1238" i="1" s="1"/>
  <c r="U1237" i="1"/>
  <c r="Q1237" i="1"/>
  <c r="P1237" i="1"/>
  <c r="R1237" i="1" s="1"/>
  <c r="O1237" i="1"/>
  <c r="G1237" i="1"/>
  <c r="H1237" i="1" s="1"/>
  <c r="F1237" i="1"/>
  <c r="U1236" i="1"/>
  <c r="Q1236" i="1"/>
  <c r="P1236" i="1"/>
  <c r="R1236" i="1" s="1"/>
  <c r="O1236" i="1"/>
  <c r="G1236" i="1"/>
  <c r="G1234" i="1" s="1"/>
  <c r="F1236" i="1"/>
  <c r="U1235" i="1"/>
  <c r="Q1235" i="1"/>
  <c r="P1235" i="1"/>
  <c r="R1235" i="1" s="1"/>
  <c r="G1235" i="1"/>
  <c r="F1235" i="1"/>
  <c r="U1234" i="1"/>
  <c r="U1233" i="1"/>
  <c r="Q1233" i="1"/>
  <c r="P1233" i="1"/>
  <c r="R1233" i="1" s="1"/>
  <c r="O1233" i="1"/>
  <c r="G1233" i="1"/>
  <c r="F1233" i="1"/>
  <c r="U1232" i="1"/>
  <c r="Q1232" i="1"/>
  <c r="P1232" i="1"/>
  <c r="O1232" i="1"/>
  <c r="G1232" i="1"/>
  <c r="F1232" i="1"/>
  <c r="U1231" i="1"/>
  <c r="Q1231" i="1"/>
  <c r="P1231" i="1"/>
  <c r="O1231" i="1"/>
  <c r="G1231" i="1"/>
  <c r="F1231" i="1"/>
  <c r="H1231" i="1" s="1"/>
  <c r="U1230" i="1"/>
  <c r="Q1230" i="1"/>
  <c r="P1230" i="1"/>
  <c r="G1230" i="1"/>
  <c r="F1230" i="1"/>
  <c r="U1229" i="1"/>
  <c r="Q1229" i="1"/>
  <c r="P1229" i="1"/>
  <c r="R1229" i="1" s="1"/>
  <c r="O1229" i="1"/>
  <c r="G1229" i="1"/>
  <c r="G1227" i="1" s="1"/>
  <c r="F1229" i="1"/>
  <c r="U1228" i="1"/>
  <c r="Q1228" i="1"/>
  <c r="P1228" i="1"/>
  <c r="R1228" i="1" s="1"/>
  <c r="G1228" i="1"/>
  <c r="F1228" i="1"/>
  <c r="U1227" i="1"/>
  <c r="U1226" i="1"/>
  <c r="Q1226" i="1"/>
  <c r="P1226" i="1"/>
  <c r="O1226" i="1"/>
  <c r="G1226" i="1"/>
  <c r="F1226" i="1"/>
  <c r="U1225" i="1"/>
  <c r="Q1225" i="1"/>
  <c r="P1225" i="1"/>
  <c r="R1225" i="1" s="1"/>
  <c r="O1225" i="1"/>
  <c r="G1225" i="1"/>
  <c r="F1225" i="1"/>
  <c r="H1225" i="1" s="1"/>
  <c r="U1224" i="1"/>
  <c r="Q1224" i="1"/>
  <c r="P1224" i="1"/>
  <c r="R1224" i="1" s="1"/>
  <c r="O1224" i="1"/>
  <c r="G1224" i="1"/>
  <c r="H1224" i="1" s="1"/>
  <c r="F1224" i="1"/>
  <c r="U1223" i="1"/>
  <c r="Q1223" i="1"/>
  <c r="P1223" i="1"/>
  <c r="R1223" i="1" s="1"/>
  <c r="O1223" i="1"/>
  <c r="G1223" i="1"/>
  <c r="F1223" i="1"/>
  <c r="U1222" i="1"/>
  <c r="Q1222" i="1"/>
  <c r="P1222" i="1"/>
  <c r="O1222" i="1"/>
  <c r="G1222" i="1"/>
  <c r="F1222" i="1"/>
  <c r="U1221" i="1"/>
  <c r="Q1221" i="1"/>
  <c r="P1221" i="1"/>
  <c r="O1221" i="1"/>
  <c r="G1221" i="1"/>
  <c r="F1221" i="1"/>
  <c r="H1221" i="1" s="1"/>
  <c r="U1220" i="1"/>
  <c r="Q1220" i="1"/>
  <c r="P1220" i="1"/>
  <c r="O1220" i="1"/>
  <c r="G1220" i="1"/>
  <c r="F1220" i="1"/>
  <c r="U1219" i="1"/>
  <c r="Q1219" i="1"/>
  <c r="P1219" i="1"/>
  <c r="O1219" i="1"/>
  <c r="G1219" i="1"/>
  <c r="F1219" i="1"/>
  <c r="H1219" i="1" s="1"/>
  <c r="U1218" i="1"/>
  <c r="Q1218" i="1"/>
  <c r="P1218" i="1"/>
  <c r="O1218" i="1"/>
  <c r="G1218" i="1"/>
  <c r="F1218" i="1"/>
  <c r="H1218" i="1" s="1"/>
  <c r="U1217" i="1"/>
  <c r="Q1217" i="1"/>
  <c r="P1217" i="1"/>
  <c r="R1217" i="1" s="1"/>
  <c r="O1217" i="1"/>
  <c r="G1217" i="1"/>
  <c r="H1217" i="1" s="1"/>
  <c r="F1217" i="1"/>
  <c r="U1216" i="1"/>
  <c r="Q1216" i="1"/>
  <c r="P1216" i="1"/>
  <c r="O1216" i="1"/>
  <c r="G1216" i="1"/>
  <c r="F1216" i="1"/>
  <c r="U1215" i="1"/>
  <c r="Q1215" i="1"/>
  <c r="P1215" i="1"/>
  <c r="O1215" i="1"/>
  <c r="G1215" i="1"/>
  <c r="F1215" i="1"/>
  <c r="H1215" i="1" s="1"/>
  <c r="U1214" i="1"/>
  <c r="Q1214" i="1"/>
  <c r="P1214" i="1"/>
  <c r="R1214" i="1" s="1"/>
  <c r="O1214" i="1"/>
  <c r="G1214" i="1"/>
  <c r="H1214" i="1" s="1"/>
  <c r="F1214" i="1"/>
  <c r="U1213" i="1"/>
  <c r="Q1213" i="1"/>
  <c r="P1213" i="1"/>
  <c r="R1213" i="1" s="1"/>
  <c r="G1213" i="1"/>
  <c r="F1213" i="1"/>
  <c r="H1213" i="1" s="1"/>
  <c r="U1212" i="1"/>
  <c r="Q1212" i="1"/>
  <c r="P1212" i="1"/>
  <c r="R1212" i="1" s="1"/>
  <c r="O1212" i="1"/>
  <c r="G1212" i="1"/>
  <c r="F1212" i="1"/>
  <c r="H1212" i="1" s="1"/>
  <c r="U1211" i="1"/>
  <c r="Q1211" i="1"/>
  <c r="P1211" i="1"/>
  <c r="R1211" i="1" s="1"/>
  <c r="O1211" i="1"/>
  <c r="G1211" i="1"/>
  <c r="F1211" i="1"/>
  <c r="H1211" i="1" s="1"/>
  <c r="U1210" i="1"/>
  <c r="Q1210" i="1"/>
  <c r="P1210" i="1"/>
  <c r="R1210" i="1" s="1"/>
  <c r="O1210" i="1"/>
  <c r="G1210" i="1"/>
  <c r="F1210" i="1"/>
  <c r="H1210" i="1" s="1"/>
  <c r="U1209" i="1"/>
  <c r="Q1209" i="1"/>
  <c r="P1209" i="1"/>
  <c r="R1209" i="1" s="1"/>
  <c r="O1209" i="1"/>
  <c r="G1209" i="1"/>
  <c r="F1209" i="1"/>
  <c r="H1209" i="1" s="1"/>
  <c r="U1208" i="1"/>
  <c r="Q1208" i="1"/>
  <c r="P1208" i="1"/>
  <c r="O1208" i="1"/>
  <c r="G1208" i="1"/>
  <c r="F1208" i="1"/>
  <c r="H1208" i="1" s="1"/>
  <c r="U1207" i="1"/>
  <c r="Q1207" i="1"/>
  <c r="P1207" i="1"/>
  <c r="O1207" i="1"/>
  <c r="G1207" i="1"/>
  <c r="H1207" i="1" s="1"/>
  <c r="F1207" i="1"/>
  <c r="U1206" i="1"/>
  <c r="Q1206" i="1"/>
  <c r="P1206" i="1"/>
  <c r="R1206" i="1" s="1"/>
  <c r="G1206" i="1"/>
  <c r="F1206" i="1"/>
  <c r="H1206" i="1" s="1"/>
  <c r="U1205" i="1"/>
  <c r="R1205" i="1"/>
  <c r="Q1205" i="1"/>
  <c r="P1205" i="1"/>
  <c r="O1205" i="1"/>
  <c r="G1205" i="1"/>
  <c r="F1205" i="1"/>
  <c r="U1204" i="1"/>
  <c r="Q1204" i="1"/>
  <c r="P1204" i="1"/>
  <c r="O1204" i="1"/>
  <c r="G1204" i="1"/>
  <c r="F1204" i="1"/>
  <c r="H1204" i="1" s="1"/>
  <c r="U1203" i="1"/>
  <c r="Q1203" i="1"/>
  <c r="R1203" i="1" s="1"/>
  <c r="P1203" i="1"/>
  <c r="O1203" i="1"/>
  <c r="G1203" i="1"/>
  <c r="F1203" i="1"/>
  <c r="H1203" i="1" s="1"/>
  <c r="U1202" i="1"/>
  <c r="Q1202" i="1"/>
  <c r="P1202" i="1"/>
  <c r="O1202" i="1"/>
  <c r="G1202" i="1"/>
  <c r="H1202" i="1" s="1"/>
  <c r="F1202" i="1"/>
  <c r="U1201" i="1"/>
  <c r="Q1201" i="1"/>
  <c r="P1201" i="1"/>
  <c r="R1201" i="1" s="1"/>
  <c r="O1201" i="1"/>
  <c r="G1201" i="1"/>
  <c r="F1201" i="1"/>
  <c r="H1201" i="1" s="1"/>
  <c r="U1200" i="1"/>
  <c r="Q1200" i="1"/>
  <c r="P1200" i="1"/>
  <c r="R1200" i="1" s="1"/>
  <c r="O1200" i="1"/>
  <c r="G1200" i="1"/>
  <c r="F1200" i="1"/>
  <c r="H1200" i="1" s="1"/>
  <c r="U1199" i="1"/>
  <c r="Q1199" i="1"/>
  <c r="R1199" i="1" s="1"/>
  <c r="P1199" i="1"/>
  <c r="O1199" i="1"/>
  <c r="G1199" i="1"/>
  <c r="F1199" i="1"/>
  <c r="U1198" i="1"/>
  <c r="Q1198" i="1"/>
  <c r="P1198" i="1"/>
  <c r="O1198" i="1"/>
  <c r="H1198" i="1"/>
  <c r="G1198" i="1"/>
  <c r="F1198" i="1"/>
  <c r="U1197" i="1"/>
  <c r="Q1197" i="1"/>
  <c r="P1197" i="1"/>
  <c r="O1197" i="1"/>
  <c r="G1197" i="1"/>
  <c r="F1197" i="1"/>
  <c r="H1197" i="1" s="1"/>
  <c r="U1196" i="1"/>
  <c r="Q1196" i="1"/>
  <c r="P1196" i="1"/>
  <c r="O1196" i="1"/>
  <c r="G1196" i="1"/>
  <c r="H1196" i="1" s="1"/>
  <c r="F1196" i="1"/>
  <c r="U1195" i="1"/>
  <c r="Q1195" i="1"/>
  <c r="P1195" i="1"/>
  <c r="R1195" i="1" s="1"/>
  <c r="O1195" i="1"/>
  <c r="G1195" i="1"/>
  <c r="F1195" i="1"/>
  <c r="H1195" i="1" s="1"/>
  <c r="U1194" i="1"/>
  <c r="R1194" i="1"/>
  <c r="Q1194" i="1"/>
  <c r="P1194" i="1"/>
  <c r="O1194" i="1"/>
  <c r="G1194" i="1"/>
  <c r="F1194" i="1"/>
  <c r="U1193" i="1"/>
  <c r="Q1193" i="1"/>
  <c r="R1193" i="1" s="1"/>
  <c r="P1193" i="1"/>
  <c r="G1193" i="1"/>
  <c r="F1193" i="1"/>
  <c r="H1193" i="1" s="1"/>
  <c r="U1192" i="1"/>
  <c r="U1191" i="1"/>
  <c r="R1191" i="1"/>
  <c r="Q1191" i="1"/>
  <c r="P1191" i="1"/>
  <c r="O1191" i="1"/>
  <c r="G1191" i="1"/>
  <c r="F1191" i="1"/>
  <c r="U1190" i="1"/>
  <c r="Q1190" i="1"/>
  <c r="P1190" i="1"/>
  <c r="R1190" i="1" s="1"/>
  <c r="G1190" i="1"/>
  <c r="F1190" i="1"/>
  <c r="H1190" i="1" s="1"/>
  <c r="U1189" i="1"/>
  <c r="Q1189" i="1"/>
  <c r="P1189" i="1"/>
  <c r="R1189" i="1" s="1"/>
  <c r="O1189" i="1"/>
  <c r="G1189" i="1"/>
  <c r="H1189" i="1" s="1"/>
  <c r="F1189" i="1"/>
  <c r="U1188" i="1"/>
  <c r="Q1188" i="1"/>
  <c r="P1188" i="1"/>
  <c r="O1188" i="1"/>
  <c r="G1188" i="1"/>
  <c r="F1188" i="1"/>
  <c r="H1188" i="1" s="1"/>
  <c r="U1187" i="1"/>
  <c r="Q1187" i="1"/>
  <c r="P1187" i="1"/>
  <c r="R1187" i="1" s="1"/>
  <c r="O1187" i="1"/>
  <c r="G1187" i="1"/>
  <c r="F1187" i="1"/>
  <c r="U1186" i="1"/>
  <c r="Q1186" i="1"/>
  <c r="P1186" i="1"/>
  <c r="R1186" i="1" s="1"/>
  <c r="O1186" i="1"/>
  <c r="G1186" i="1"/>
  <c r="F1186" i="1"/>
  <c r="U1185" i="1"/>
  <c r="Q1185" i="1"/>
  <c r="P1185" i="1"/>
  <c r="G1185" i="1"/>
  <c r="H1185" i="1" s="1"/>
  <c r="F1185" i="1"/>
  <c r="U1184" i="1"/>
  <c r="Q1184" i="1"/>
  <c r="P1184" i="1"/>
  <c r="R1184" i="1" s="1"/>
  <c r="G1184" i="1"/>
  <c r="F1184" i="1"/>
  <c r="H1184" i="1" s="1"/>
  <c r="U1183" i="1"/>
  <c r="Q1183" i="1"/>
  <c r="P1183" i="1"/>
  <c r="O1183" i="1"/>
  <c r="G1183" i="1"/>
  <c r="H1183" i="1" s="1"/>
  <c r="F1183" i="1"/>
  <c r="U1182" i="1"/>
  <c r="Q1182" i="1"/>
  <c r="R1182" i="1" s="1"/>
  <c r="P1182" i="1"/>
  <c r="O1182" i="1"/>
  <c r="H1182" i="1"/>
  <c r="G1182" i="1"/>
  <c r="F1182" i="1"/>
  <c r="U1181" i="1"/>
  <c r="Q1181" i="1"/>
  <c r="R1181" i="1" s="1"/>
  <c r="P1181" i="1"/>
  <c r="O1181" i="1"/>
  <c r="G1181" i="1"/>
  <c r="F1181" i="1"/>
  <c r="H1181" i="1" s="1"/>
  <c r="U1180" i="1"/>
  <c r="Q1180" i="1"/>
  <c r="P1180" i="1"/>
  <c r="O1180" i="1"/>
  <c r="G1180" i="1"/>
  <c r="H1180" i="1" s="1"/>
  <c r="F1180" i="1"/>
  <c r="U1179" i="1"/>
  <c r="Q1179" i="1"/>
  <c r="P1179" i="1"/>
  <c r="O1179" i="1"/>
  <c r="G1179" i="1"/>
  <c r="H1179" i="1" s="1"/>
  <c r="F1179" i="1"/>
  <c r="U1178" i="1"/>
  <c r="R1178" i="1"/>
  <c r="Q1178" i="1"/>
  <c r="P1178" i="1"/>
  <c r="O1178" i="1"/>
  <c r="G1178" i="1"/>
  <c r="F1178" i="1"/>
  <c r="H1178" i="1" s="1"/>
  <c r="U1177" i="1"/>
  <c r="Q1177" i="1"/>
  <c r="R1177" i="1" s="1"/>
  <c r="P1177" i="1"/>
  <c r="O1177" i="1"/>
  <c r="G1177" i="1"/>
  <c r="F1177" i="1"/>
  <c r="U1176" i="1"/>
  <c r="Q1176" i="1"/>
  <c r="P1176" i="1"/>
  <c r="R1176" i="1" s="1"/>
  <c r="O1176" i="1"/>
  <c r="G1176" i="1"/>
  <c r="F1176" i="1"/>
  <c r="H1176" i="1" s="1"/>
  <c r="U1175" i="1"/>
  <c r="Q1175" i="1"/>
  <c r="R1175" i="1" s="1"/>
  <c r="P1175" i="1"/>
  <c r="O1175" i="1"/>
  <c r="G1175" i="1"/>
  <c r="F1175" i="1"/>
  <c r="H1175" i="1" s="1"/>
  <c r="U1174" i="1"/>
  <c r="Q1174" i="1"/>
  <c r="P1174" i="1"/>
  <c r="O1174" i="1"/>
  <c r="G1174" i="1"/>
  <c r="H1174" i="1" s="1"/>
  <c r="F1174" i="1"/>
  <c r="U1173" i="1"/>
  <c r="Q1173" i="1"/>
  <c r="P1173" i="1"/>
  <c r="R1173" i="1" s="1"/>
  <c r="G1173" i="1"/>
  <c r="F1173" i="1"/>
  <c r="U1172" i="1"/>
  <c r="Q1172" i="1"/>
  <c r="P1172" i="1"/>
  <c r="R1172" i="1" s="1"/>
  <c r="O1172" i="1"/>
  <c r="G1172" i="1"/>
  <c r="F1172" i="1"/>
  <c r="H1172" i="1" s="1"/>
  <c r="U1171" i="1"/>
  <c r="Q1171" i="1"/>
  <c r="P1171" i="1"/>
  <c r="R1171" i="1" s="1"/>
  <c r="O1171" i="1"/>
  <c r="G1171" i="1"/>
  <c r="F1171" i="1"/>
  <c r="U1170" i="1"/>
  <c r="R1170" i="1"/>
  <c r="Q1170" i="1"/>
  <c r="P1170" i="1"/>
  <c r="U1169" i="1"/>
  <c r="Q1169" i="1"/>
  <c r="P1169" i="1"/>
  <c r="R1169" i="1" s="1"/>
  <c r="G1169" i="1"/>
  <c r="F1169" i="1"/>
  <c r="H1169" i="1" s="1"/>
  <c r="U1168" i="1"/>
  <c r="Q1168" i="1"/>
  <c r="P1168" i="1"/>
  <c r="O1168" i="1"/>
  <c r="G1168" i="1"/>
  <c r="F1168" i="1"/>
  <c r="U1167" i="1"/>
  <c r="Q1167" i="1"/>
  <c r="P1167" i="1"/>
  <c r="O1167" i="1"/>
  <c r="G1167" i="1"/>
  <c r="F1167" i="1"/>
  <c r="H1167" i="1" s="1"/>
  <c r="U1166" i="1"/>
  <c r="Q1166" i="1"/>
  <c r="P1166" i="1"/>
  <c r="U1165" i="1"/>
  <c r="Q1165" i="1"/>
  <c r="P1165" i="1"/>
  <c r="R1165" i="1" s="1"/>
  <c r="U1164" i="1"/>
  <c r="U1163" i="1"/>
  <c r="Q1163" i="1"/>
  <c r="R1163" i="1" s="1"/>
  <c r="P1163" i="1"/>
  <c r="O1163" i="1"/>
  <c r="G1163" i="1"/>
  <c r="F1163" i="1"/>
  <c r="U1162" i="1"/>
  <c r="Q1162" i="1"/>
  <c r="P1162" i="1"/>
  <c r="R1162" i="1" s="1"/>
  <c r="G1162" i="1"/>
  <c r="F1162" i="1"/>
  <c r="U1161" i="1"/>
  <c r="R1161" i="1"/>
  <c r="Q1161" i="1"/>
  <c r="P1161" i="1"/>
  <c r="O1161" i="1"/>
  <c r="G1161" i="1"/>
  <c r="F1161" i="1"/>
  <c r="H1161" i="1" s="1"/>
  <c r="U1160" i="1"/>
  <c r="Q1160" i="1"/>
  <c r="P1160" i="1"/>
  <c r="R1160" i="1" s="1"/>
  <c r="O1160" i="1"/>
  <c r="G1160" i="1"/>
  <c r="H1160" i="1" s="1"/>
  <c r="F1160" i="1"/>
  <c r="U1159" i="1"/>
  <c r="Q1159" i="1"/>
  <c r="P1159" i="1"/>
  <c r="O1159" i="1"/>
  <c r="G1159" i="1"/>
  <c r="F1159" i="1"/>
  <c r="H1159" i="1" s="1"/>
  <c r="U1158" i="1"/>
  <c r="Q1158" i="1"/>
  <c r="P1158" i="1"/>
  <c r="R1158" i="1" s="1"/>
  <c r="O1158" i="1"/>
  <c r="H1158" i="1"/>
  <c r="G1158" i="1"/>
  <c r="F1158" i="1"/>
  <c r="U1157" i="1"/>
  <c r="Q1157" i="1"/>
  <c r="P1157" i="1"/>
  <c r="R1157" i="1" s="1"/>
  <c r="O1157" i="1"/>
  <c r="G1157" i="1"/>
  <c r="F1157" i="1"/>
  <c r="U1156" i="1"/>
  <c r="Q1156" i="1"/>
  <c r="R1156" i="1" s="1"/>
  <c r="P1156" i="1"/>
  <c r="O1156" i="1"/>
  <c r="G1156" i="1"/>
  <c r="F1156" i="1"/>
  <c r="H1156" i="1" s="1"/>
  <c r="U1155" i="1"/>
  <c r="R1155" i="1"/>
  <c r="Q1155" i="1"/>
  <c r="P1155" i="1"/>
  <c r="G1155" i="1"/>
  <c r="F1155" i="1"/>
  <c r="U1154" i="1"/>
  <c r="Q1154" i="1"/>
  <c r="P1154" i="1"/>
  <c r="R1154" i="1" s="1"/>
  <c r="O1154" i="1"/>
  <c r="G1154" i="1"/>
  <c r="F1154" i="1"/>
  <c r="H1154" i="1" s="1"/>
  <c r="U1153" i="1"/>
  <c r="Q1153" i="1"/>
  <c r="P1153" i="1"/>
  <c r="G1153" i="1"/>
  <c r="F1153" i="1"/>
  <c r="U1152" i="1"/>
  <c r="Q1152" i="1"/>
  <c r="P1152" i="1"/>
  <c r="G1152" i="1"/>
  <c r="F1152" i="1"/>
  <c r="H1152" i="1" s="1"/>
  <c r="U1151" i="1"/>
  <c r="Q1151" i="1"/>
  <c r="P1151" i="1"/>
  <c r="R1151" i="1" s="1"/>
  <c r="G1151" i="1"/>
  <c r="F1151" i="1"/>
  <c r="H1151" i="1" s="1"/>
  <c r="U1150" i="1"/>
  <c r="Q1150" i="1"/>
  <c r="P1150" i="1"/>
  <c r="R1150" i="1" s="1"/>
  <c r="O1150" i="1"/>
  <c r="G1150" i="1"/>
  <c r="F1150" i="1"/>
  <c r="U1149" i="1"/>
  <c r="Q1149" i="1"/>
  <c r="R1149" i="1" s="1"/>
  <c r="P1149" i="1"/>
  <c r="G1149" i="1"/>
  <c r="F1149" i="1"/>
  <c r="U1148" i="1"/>
  <c r="U1147" i="1"/>
  <c r="Q1147" i="1"/>
  <c r="P1147" i="1"/>
  <c r="R1147" i="1" s="1"/>
  <c r="I1147" i="1"/>
  <c r="G1147" i="1"/>
  <c r="U1146" i="1"/>
  <c r="Q1146" i="1"/>
  <c r="P1146" i="1"/>
  <c r="R1146" i="1" s="1"/>
  <c r="G1146" i="1"/>
  <c r="F1146" i="1"/>
  <c r="U1145" i="1"/>
  <c r="Q1145" i="1"/>
  <c r="P1145" i="1"/>
  <c r="O1145" i="1"/>
  <c r="G1145" i="1"/>
  <c r="F1145" i="1"/>
  <c r="H1145" i="1" s="1"/>
  <c r="U1144" i="1"/>
  <c r="Q1144" i="1"/>
  <c r="P1144" i="1"/>
  <c r="R1144" i="1" s="1"/>
  <c r="O1144" i="1"/>
  <c r="G1144" i="1"/>
  <c r="F1144" i="1"/>
  <c r="H1144" i="1" s="1"/>
  <c r="U1143" i="1"/>
  <c r="Q1143" i="1"/>
  <c r="R1143" i="1" s="1"/>
  <c r="P1143" i="1"/>
  <c r="G1143" i="1"/>
  <c r="F1143" i="1"/>
  <c r="U1142" i="1"/>
  <c r="Q1142" i="1"/>
  <c r="P1142" i="1"/>
  <c r="R1142" i="1" s="1"/>
  <c r="O1142" i="1"/>
  <c r="G1142" i="1"/>
  <c r="F1142" i="1"/>
  <c r="H1142" i="1" s="1"/>
  <c r="U1141" i="1"/>
  <c r="Q1141" i="1"/>
  <c r="P1141" i="1"/>
  <c r="R1141" i="1" s="1"/>
  <c r="O1141" i="1"/>
  <c r="G1141" i="1"/>
  <c r="F1141" i="1"/>
  <c r="H1141" i="1" s="1"/>
  <c r="U1140" i="1"/>
  <c r="Q1140" i="1"/>
  <c r="P1140" i="1"/>
  <c r="R1140" i="1" s="1"/>
  <c r="O1140" i="1"/>
  <c r="G1140" i="1"/>
  <c r="F1140" i="1"/>
  <c r="H1140" i="1" s="1"/>
  <c r="U1139" i="1"/>
  <c r="Q1139" i="1"/>
  <c r="P1139" i="1"/>
  <c r="O1139" i="1"/>
  <c r="G1139" i="1"/>
  <c r="F1139" i="1"/>
  <c r="H1139" i="1" s="1"/>
  <c r="U1138" i="1"/>
  <c r="Q1138" i="1"/>
  <c r="P1138" i="1"/>
  <c r="G1138" i="1"/>
  <c r="F1138" i="1"/>
  <c r="H1138" i="1" s="1"/>
  <c r="U1137" i="1"/>
  <c r="Q1137" i="1"/>
  <c r="P1137" i="1"/>
  <c r="O1137" i="1"/>
  <c r="G1137" i="1"/>
  <c r="F1137" i="1"/>
  <c r="H1137" i="1" s="1"/>
  <c r="U1136" i="1"/>
  <c r="R1136" i="1"/>
  <c r="Q1136" i="1"/>
  <c r="P1136" i="1"/>
  <c r="O1136" i="1"/>
  <c r="G1136" i="1"/>
  <c r="F1136" i="1"/>
  <c r="H1136" i="1" s="1"/>
  <c r="U1135" i="1"/>
  <c r="Q1135" i="1"/>
  <c r="P1135" i="1"/>
  <c r="R1135" i="1" s="1"/>
  <c r="O1135" i="1"/>
  <c r="G1135" i="1"/>
  <c r="F1135" i="1"/>
  <c r="H1135" i="1" s="1"/>
  <c r="U1134" i="1"/>
  <c r="Q1134" i="1"/>
  <c r="P1134" i="1"/>
  <c r="G1134" i="1"/>
  <c r="G1131" i="1" s="1"/>
  <c r="F1134" i="1"/>
  <c r="U1133" i="1"/>
  <c r="Q1133" i="1"/>
  <c r="R1133" i="1" s="1"/>
  <c r="P1133" i="1"/>
  <c r="O1133" i="1"/>
  <c r="G1133" i="1"/>
  <c r="F1133" i="1"/>
  <c r="U1132" i="1"/>
  <c r="Q1132" i="1"/>
  <c r="P1132" i="1"/>
  <c r="R1132" i="1" s="1"/>
  <c r="G1132" i="1"/>
  <c r="F1132" i="1"/>
  <c r="U1131" i="1"/>
  <c r="U1130" i="1"/>
  <c r="U1129" i="1"/>
  <c r="U1128" i="1"/>
  <c r="Q1128" i="1"/>
  <c r="P1128" i="1"/>
  <c r="R1128" i="1" s="1"/>
  <c r="I1128" i="1"/>
  <c r="F1128" i="1" s="1"/>
  <c r="H1128" i="1" s="1"/>
  <c r="G1128" i="1"/>
  <c r="G1126" i="1" s="1"/>
  <c r="U1127" i="1"/>
  <c r="Q1127" i="1"/>
  <c r="P1127" i="1"/>
  <c r="R1127" i="1" s="1"/>
  <c r="O1127" i="1"/>
  <c r="I1127" i="1"/>
  <c r="F1127" i="1" s="1"/>
  <c r="G1127" i="1"/>
  <c r="U1126" i="1"/>
  <c r="U1125" i="1"/>
  <c r="Q1125" i="1"/>
  <c r="P1125" i="1"/>
  <c r="R1125" i="1" s="1"/>
  <c r="O1125" i="1"/>
  <c r="H1125" i="1"/>
  <c r="H1123" i="1" s="1"/>
  <c r="G1125" i="1"/>
  <c r="G1123" i="1" s="1"/>
  <c r="F1125" i="1"/>
  <c r="U1124" i="1"/>
  <c r="Q1124" i="1"/>
  <c r="P1124" i="1"/>
  <c r="R1124" i="1" s="1"/>
  <c r="O1124" i="1"/>
  <c r="H1124" i="1"/>
  <c r="G1124" i="1"/>
  <c r="F1124" i="1"/>
  <c r="F1123" i="1" s="1"/>
  <c r="U1123" i="1"/>
  <c r="U1122" i="1"/>
  <c r="Q1122" i="1"/>
  <c r="P1122" i="1"/>
  <c r="O1122" i="1"/>
  <c r="G1122" i="1"/>
  <c r="G1118" i="1" s="1"/>
  <c r="F1122" i="1"/>
  <c r="U1121" i="1"/>
  <c r="Q1121" i="1"/>
  <c r="P1121" i="1"/>
  <c r="R1121" i="1" s="1"/>
  <c r="O1121" i="1"/>
  <c r="H1121" i="1"/>
  <c r="G1121" i="1"/>
  <c r="F1121" i="1"/>
  <c r="U1120" i="1"/>
  <c r="Q1120" i="1"/>
  <c r="P1120" i="1"/>
  <c r="O1120" i="1"/>
  <c r="G1120" i="1"/>
  <c r="F1120" i="1"/>
  <c r="H1120" i="1" s="1"/>
  <c r="U1119" i="1"/>
  <c r="Q1119" i="1"/>
  <c r="P1119" i="1"/>
  <c r="O1119" i="1"/>
  <c r="G1119" i="1"/>
  <c r="F1119" i="1"/>
  <c r="H1119" i="1" s="1"/>
  <c r="U1118" i="1"/>
  <c r="F1118" i="1"/>
  <c r="U1117" i="1"/>
  <c r="U1116" i="1"/>
  <c r="Q1116" i="1"/>
  <c r="P1116" i="1"/>
  <c r="R1116" i="1" s="1"/>
  <c r="O1116" i="1"/>
  <c r="G1116" i="1"/>
  <c r="F1116" i="1"/>
  <c r="H1116" i="1" s="1"/>
  <c r="U1115" i="1"/>
  <c r="Q1115" i="1"/>
  <c r="P1115" i="1"/>
  <c r="O1115" i="1"/>
  <c r="G1115" i="1"/>
  <c r="F1115" i="1"/>
  <c r="H1115" i="1" s="1"/>
  <c r="U1114" i="1"/>
  <c r="Q1114" i="1"/>
  <c r="P1114" i="1"/>
  <c r="R1114" i="1" s="1"/>
  <c r="O1114" i="1"/>
  <c r="G1114" i="1"/>
  <c r="F1114" i="1"/>
  <c r="H1114" i="1" s="1"/>
  <c r="U1113" i="1"/>
  <c r="Q1113" i="1"/>
  <c r="P1113" i="1"/>
  <c r="R1113" i="1" s="1"/>
  <c r="I1113" i="1"/>
  <c r="O1113" i="1" s="1"/>
  <c r="G1113" i="1"/>
  <c r="U1112" i="1"/>
  <c r="Q1112" i="1"/>
  <c r="P1112" i="1"/>
  <c r="R1112" i="1" s="1"/>
  <c r="O1112" i="1"/>
  <c r="G1112" i="1"/>
  <c r="F1112" i="1"/>
  <c r="U1111" i="1"/>
  <c r="Q1111" i="1"/>
  <c r="P1111" i="1"/>
  <c r="R1111" i="1" s="1"/>
  <c r="G1111" i="1"/>
  <c r="F1111" i="1"/>
  <c r="H1111" i="1" s="1"/>
  <c r="U1110" i="1"/>
  <c r="Q1110" i="1"/>
  <c r="P1110" i="1"/>
  <c r="R1110" i="1" s="1"/>
  <c r="O1110" i="1"/>
  <c r="G1110" i="1"/>
  <c r="F1110" i="1"/>
  <c r="H1110" i="1" s="1"/>
  <c r="U1109" i="1"/>
  <c r="Q1109" i="1"/>
  <c r="R1109" i="1" s="1"/>
  <c r="P1109" i="1"/>
  <c r="O1109" i="1"/>
  <c r="G1109" i="1"/>
  <c r="F1109" i="1"/>
  <c r="U1108" i="1"/>
  <c r="Q1108" i="1"/>
  <c r="P1108" i="1"/>
  <c r="R1108" i="1" s="1"/>
  <c r="O1108" i="1"/>
  <c r="H1108" i="1"/>
  <c r="G1108" i="1"/>
  <c r="F1108" i="1"/>
  <c r="U1107" i="1"/>
  <c r="Q1107" i="1"/>
  <c r="P1107" i="1"/>
  <c r="R1107" i="1" s="1"/>
  <c r="O1107" i="1"/>
  <c r="I1107" i="1"/>
  <c r="F1107" i="1" s="1"/>
  <c r="G1107" i="1"/>
  <c r="U1106" i="1"/>
  <c r="Q1106" i="1"/>
  <c r="P1106" i="1"/>
  <c r="O1106" i="1"/>
  <c r="G1106" i="1"/>
  <c r="G1104" i="1" s="1"/>
  <c r="F1106" i="1"/>
  <c r="U1105" i="1"/>
  <c r="R1105" i="1"/>
  <c r="Q1105" i="1"/>
  <c r="P1105" i="1"/>
  <c r="G1105" i="1"/>
  <c r="F1105" i="1"/>
  <c r="H1105" i="1" s="1"/>
  <c r="U1104" i="1"/>
  <c r="U1103" i="1"/>
  <c r="Q1103" i="1"/>
  <c r="P1103" i="1"/>
  <c r="O1103" i="1"/>
  <c r="G1103" i="1"/>
  <c r="F1103" i="1"/>
  <c r="U1102" i="1"/>
  <c r="Q1102" i="1"/>
  <c r="P1102" i="1"/>
  <c r="G1102" i="1"/>
  <c r="F1102" i="1"/>
  <c r="H1102" i="1" s="1"/>
  <c r="U1101" i="1"/>
  <c r="Q1101" i="1"/>
  <c r="P1101" i="1"/>
  <c r="R1101" i="1" s="1"/>
  <c r="O1101" i="1"/>
  <c r="G1101" i="1"/>
  <c r="F1101" i="1"/>
  <c r="H1101" i="1" s="1"/>
  <c r="U1100" i="1"/>
  <c r="Q1100" i="1"/>
  <c r="P1100" i="1"/>
  <c r="R1100" i="1" s="1"/>
  <c r="G1100" i="1"/>
  <c r="F1100" i="1"/>
  <c r="H1100" i="1" s="1"/>
  <c r="U1099" i="1"/>
  <c r="Q1099" i="1"/>
  <c r="R1099" i="1" s="1"/>
  <c r="P1099" i="1"/>
  <c r="O1099" i="1"/>
  <c r="G1099" i="1"/>
  <c r="F1099" i="1"/>
  <c r="U1098" i="1"/>
  <c r="Q1098" i="1"/>
  <c r="P1098" i="1"/>
  <c r="R1098" i="1" s="1"/>
  <c r="G1098" i="1"/>
  <c r="H1098" i="1" s="1"/>
  <c r="F1098" i="1"/>
  <c r="U1097" i="1"/>
  <c r="U1096" i="1"/>
  <c r="Q1096" i="1"/>
  <c r="R1096" i="1" s="1"/>
  <c r="P1096" i="1"/>
  <c r="O1096" i="1"/>
  <c r="H1096" i="1"/>
  <c r="H1095" i="1" s="1"/>
  <c r="G1096" i="1"/>
  <c r="F1096" i="1"/>
  <c r="U1095" i="1"/>
  <c r="G1095" i="1"/>
  <c r="F1095" i="1"/>
  <c r="U1094" i="1"/>
  <c r="U1093" i="1"/>
  <c r="R1093" i="1"/>
  <c r="Q1093" i="1"/>
  <c r="P1093" i="1"/>
  <c r="O1093" i="1"/>
  <c r="G1093" i="1"/>
  <c r="F1093" i="1"/>
  <c r="U1092" i="1"/>
  <c r="Q1092" i="1"/>
  <c r="R1092" i="1" s="1"/>
  <c r="P1092" i="1"/>
  <c r="O1092" i="1"/>
  <c r="G1092" i="1"/>
  <c r="F1092" i="1"/>
  <c r="H1092" i="1" s="1"/>
  <c r="U1091" i="1"/>
  <c r="Q1091" i="1"/>
  <c r="P1091" i="1"/>
  <c r="R1091" i="1" s="1"/>
  <c r="O1091" i="1"/>
  <c r="G1091" i="1"/>
  <c r="F1091" i="1"/>
  <c r="H1091" i="1" s="1"/>
  <c r="U1090" i="1"/>
  <c r="Q1090" i="1"/>
  <c r="R1090" i="1" s="1"/>
  <c r="P1090" i="1"/>
  <c r="O1090" i="1"/>
  <c r="G1090" i="1"/>
  <c r="F1090" i="1"/>
  <c r="H1090" i="1" s="1"/>
  <c r="U1089" i="1"/>
  <c r="Q1089" i="1"/>
  <c r="R1089" i="1" s="1"/>
  <c r="P1089" i="1"/>
  <c r="O1089" i="1"/>
  <c r="G1089" i="1"/>
  <c r="F1089" i="1"/>
  <c r="H1089" i="1" s="1"/>
  <c r="U1088" i="1"/>
  <c r="Q1088" i="1"/>
  <c r="P1088" i="1"/>
  <c r="O1088" i="1"/>
  <c r="G1088" i="1"/>
  <c r="H1088" i="1" s="1"/>
  <c r="F1088" i="1"/>
  <c r="U1087" i="1"/>
  <c r="O1087" i="1"/>
  <c r="G1087" i="1"/>
  <c r="U1086" i="1"/>
  <c r="R1086" i="1"/>
  <c r="Q1086" i="1"/>
  <c r="P1086" i="1"/>
  <c r="O1086" i="1"/>
  <c r="G1086" i="1"/>
  <c r="F1086" i="1"/>
  <c r="H1086" i="1" s="1"/>
  <c r="U1085" i="1"/>
  <c r="Q1085" i="1"/>
  <c r="P1085" i="1"/>
  <c r="O1085" i="1"/>
  <c r="J1085" i="1"/>
  <c r="G1085" i="1"/>
  <c r="F1085" i="1"/>
  <c r="H1085" i="1" s="1"/>
  <c r="U1084" i="1"/>
  <c r="Q1084" i="1"/>
  <c r="P1084" i="1"/>
  <c r="O1084" i="1"/>
  <c r="J1084" i="1"/>
  <c r="G1084" i="1" s="1"/>
  <c r="G1083" i="1" s="1"/>
  <c r="F1084" i="1"/>
  <c r="U1083" i="1"/>
  <c r="U1082" i="1"/>
  <c r="Q1082" i="1"/>
  <c r="P1082" i="1"/>
  <c r="O1082" i="1"/>
  <c r="G1082" i="1"/>
  <c r="F1082" i="1"/>
  <c r="H1082" i="1" s="1"/>
  <c r="U1081" i="1"/>
  <c r="Q1081" i="1"/>
  <c r="P1081" i="1"/>
  <c r="O1081" i="1"/>
  <c r="G1081" i="1"/>
  <c r="G1079" i="1" s="1"/>
  <c r="F1081" i="1"/>
  <c r="U1080" i="1"/>
  <c r="Q1080" i="1"/>
  <c r="P1080" i="1"/>
  <c r="R1080" i="1" s="1"/>
  <c r="O1080" i="1"/>
  <c r="G1080" i="1"/>
  <c r="F1080" i="1"/>
  <c r="F1079" i="1" s="1"/>
  <c r="U1079" i="1"/>
  <c r="U1078" i="1"/>
  <c r="Q1078" i="1"/>
  <c r="P1078" i="1"/>
  <c r="O1078" i="1"/>
  <c r="G1078" i="1"/>
  <c r="H1078" i="1" s="1"/>
  <c r="F1078" i="1"/>
  <c r="U1077" i="1"/>
  <c r="Q1077" i="1"/>
  <c r="P1077" i="1"/>
  <c r="R1077" i="1" s="1"/>
  <c r="O1077" i="1"/>
  <c r="G1077" i="1"/>
  <c r="F1077" i="1"/>
  <c r="U1076" i="1"/>
  <c r="Q1076" i="1"/>
  <c r="P1076" i="1"/>
  <c r="R1076" i="1" s="1"/>
  <c r="O1076" i="1"/>
  <c r="G1076" i="1"/>
  <c r="F1076" i="1"/>
  <c r="U1075" i="1"/>
  <c r="U1074" i="1"/>
  <c r="R1074" i="1"/>
  <c r="Q1074" i="1"/>
  <c r="P1074" i="1"/>
  <c r="O1074" i="1"/>
  <c r="G1074" i="1"/>
  <c r="F1074" i="1"/>
  <c r="H1074" i="1" s="1"/>
  <c r="U1073" i="1"/>
  <c r="Q1073" i="1"/>
  <c r="P1073" i="1"/>
  <c r="R1073" i="1" s="1"/>
  <c r="O1073" i="1"/>
  <c r="G1073" i="1"/>
  <c r="F1073" i="1"/>
  <c r="U1072" i="1"/>
  <c r="Q1072" i="1"/>
  <c r="P1072" i="1"/>
  <c r="O1072" i="1"/>
  <c r="G1072" i="1"/>
  <c r="F1072" i="1"/>
  <c r="H1072" i="1" s="1"/>
  <c r="U1071" i="1"/>
  <c r="G1071" i="1"/>
  <c r="F1071" i="1"/>
  <c r="U1070" i="1"/>
  <c r="Q1070" i="1"/>
  <c r="P1070" i="1"/>
  <c r="R1070" i="1" s="1"/>
  <c r="O1070" i="1"/>
  <c r="G1070" i="1"/>
  <c r="F1070" i="1"/>
  <c r="U1069" i="1"/>
  <c r="Q1069" i="1"/>
  <c r="P1069" i="1"/>
  <c r="O1069" i="1"/>
  <c r="G1069" i="1"/>
  <c r="F1069" i="1"/>
  <c r="U1068" i="1"/>
  <c r="U1067" i="1"/>
  <c r="Q1067" i="1"/>
  <c r="P1067" i="1"/>
  <c r="R1067" i="1" s="1"/>
  <c r="O1067" i="1"/>
  <c r="G1067" i="1"/>
  <c r="G1066" i="1" s="1"/>
  <c r="F1067" i="1"/>
  <c r="U1066" i="1"/>
  <c r="F1066" i="1"/>
  <c r="U1065" i="1"/>
  <c r="Q1065" i="1"/>
  <c r="P1065" i="1"/>
  <c r="O1065" i="1"/>
  <c r="G1065" i="1"/>
  <c r="F1065" i="1"/>
  <c r="F1064" i="1" s="1"/>
  <c r="U1064" i="1"/>
  <c r="U1063" i="1"/>
  <c r="R1063" i="1"/>
  <c r="Q1063" i="1"/>
  <c r="P1063" i="1"/>
  <c r="O1063" i="1"/>
  <c r="G1063" i="1"/>
  <c r="G1062" i="1" s="1"/>
  <c r="F1063" i="1"/>
  <c r="U1062" i="1"/>
  <c r="F1062" i="1"/>
  <c r="U1061" i="1"/>
  <c r="Q1061" i="1"/>
  <c r="P1061" i="1"/>
  <c r="O1061" i="1"/>
  <c r="G1061" i="1"/>
  <c r="F1061" i="1"/>
  <c r="U1060" i="1"/>
  <c r="Q1060" i="1"/>
  <c r="P1060" i="1"/>
  <c r="O1060" i="1"/>
  <c r="H1060" i="1"/>
  <c r="G1060" i="1"/>
  <c r="F1060" i="1"/>
  <c r="U1059" i="1"/>
  <c r="R1059" i="1"/>
  <c r="Q1059" i="1"/>
  <c r="P1059" i="1"/>
  <c r="O1059" i="1"/>
  <c r="G1059" i="1"/>
  <c r="F1059" i="1"/>
  <c r="H1059" i="1" s="1"/>
  <c r="U1058" i="1"/>
  <c r="Q1058" i="1"/>
  <c r="P1058" i="1"/>
  <c r="G1058" i="1"/>
  <c r="F1058" i="1"/>
  <c r="U1057" i="1"/>
  <c r="Q1057" i="1"/>
  <c r="R1057" i="1" s="1"/>
  <c r="P1057" i="1"/>
  <c r="O1057" i="1"/>
  <c r="G1057" i="1"/>
  <c r="F1057" i="1"/>
  <c r="H1057" i="1" s="1"/>
  <c r="U1056" i="1"/>
  <c r="Q1056" i="1"/>
  <c r="P1056" i="1"/>
  <c r="R1056" i="1" s="1"/>
  <c r="O1056" i="1"/>
  <c r="G1056" i="1"/>
  <c r="F1056" i="1"/>
  <c r="H1056" i="1" s="1"/>
  <c r="U1055" i="1"/>
  <c r="Q1055" i="1"/>
  <c r="P1055" i="1"/>
  <c r="R1055" i="1" s="1"/>
  <c r="O1055" i="1"/>
  <c r="G1055" i="1"/>
  <c r="F1055" i="1"/>
  <c r="H1055" i="1" s="1"/>
  <c r="U1054" i="1"/>
  <c r="Q1054" i="1"/>
  <c r="P1054" i="1"/>
  <c r="R1054" i="1" s="1"/>
  <c r="O1054" i="1"/>
  <c r="G1054" i="1"/>
  <c r="F1054" i="1"/>
  <c r="H1054" i="1" s="1"/>
  <c r="U1053" i="1"/>
  <c r="Q1053" i="1"/>
  <c r="P1053" i="1"/>
  <c r="O1053" i="1"/>
  <c r="G1053" i="1"/>
  <c r="F1053" i="1"/>
  <c r="U1052" i="1"/>
  <c r="Q1052" i="1"/>
  <c r="P1052" i="1"/>
  <c r="R1052" i="1" s="1"/>
  <c r="O1052" i="1"/>
  <c r="G1052" i="1"/>
  <c r="F1052" i="1"/>
  <c r="U1051" i="1"/>
  <c r="Q1051" i="1"/>
  <c r="P1051" i="1"/>
  <c r="R1051" i="1" s="1"/>
  <c r="O1051" i="1"/>
  <c r="G1051" i="1"/>
  <c r="H1051" i="1" s="1"/>
  <c r="F1051" i="1"/>
  <c r="U1050" i="1"/>
  <c r="Q1050" i="1"/>
  <c r="P1050" i="1"/>
  <c r="O1050" i="1"/>
  <c r="G1050" i="1"/>
  <c r="F1050" i="1"/>
  <c r="H1050" i="1" s="1"/>
  <c r="U1049" i="1"/>
  <c r="Q1049" i="1"/>
  <c r="P1049" i="1"/>
  <c r="R1049" i="1" s="1"/>
  <c r="O1049" i="1"/>
  <c r="G1049" i="1"/>
  <c r="F1049" i="1"/>
  <c r="H1049" i="1" s="1"/>
  <c r="U1048" i="1"/>
  <c r="Q1048" i="1"/>
  <c r="P1048" i="1"/>
  <c r="R1048" i="1" s="1"/>
  <c r="G1048" i="1"/>
  <c r="F1048" i="1"/>
  <c r="U1047" i="1"/>
  <c r="U1046" i="1"/>
  <c r="Q1046" i="1"/>
  <c r="P1046" i="1"/>
  <c r="O1046" i="1"/>
  <c r="H1046" i="1"/>
  <c r="G1046" i="1"/>
  <c r="F1046" i="1"/>
  <c r="U1045" i="1"/>
  <c r="Q1045" i="1"/>
  <c r="P1045" i="1"/>
  <c r="O1045" i="1"/>
  <c r="G1045" i="1"/>
  <c r="F1045" i="1"/>
  <c r="H1045" i="1" s="1"/>
  <c r="U1044" i="1"/>
  <c r="G1044" i="1"/>
  <c r="F1044" i="1"/>
  <c r="U1043" i="1"/>
  <c r="Q1043" i="1"/>
  <c r="P1043" i="1"/>
  <c r="O1043" i="1"/>
  <c r="G1043" i="1"/>
  <c r="G1042" i="1" s="1"/>
  <c r="F1043" i="1"/>
  <c r="U1042" i="1"/>
  <c r="F1042" i="1"/>
  <c r="U1041" i="1"/>
  <c r="Q1041" i="1"/>
  <c r="P1041" i="1"/>
  <c r="O1041" i="1"/>
  <c r="G1041" i="1"/>
  <c r="F1041" i="1"/>
  <c r="U1040" i="1"/>
  <c r="Q1040" i="1"/>
  <c r="P1040" i="1"/>
  <c r="R1040" i="1" s="1"/>
  <c r="O1040" i="1"/>
  <c r="G1040" i="1"/>
  <c r="F1040" i="1"/>
  <c r="H1040" i="1" s="1"/>
  <c r="U1039" i="1"/>
  <c r="Q1039" i="1"/>
  <c r="P1039" i="1"/>
  <c r="R1039" i="1" s="1"/>
  <c r="O1039" i="1"/>
  <c r="G1039" i="1"/>
  <c r="F1039" i="1"/>
  <c r="U1038" i="1"/>
  <c r="Q1038" i="1"/>
  <c r="P1038" i="1"/>
  <c r="I1038" i="1"/>
  <c r="F1038" i="1" s="1"/>
  <c r="G1038" i="1"/>
  <c r="H1038" i="1" s="1"/>
  <c r="U1037" i="1"/>
  <c r="Q1037" i="1"/>
  <c r="P1037" i="1"/>
  <c r="R1037" i="1" s="1"/>
  <c r="O1037" i="1"/>
  <c r="G1037" i="1"/>
  <c r="F1037" i="1"/>
  <c r="U1036" i="1"/>
  <c r="Q1036" i="1"/>
  <c r="P1036" i="1"/>
  <c r="O1036" i="1"/>
  <c r="G1036" i="1"/>
  <c r="F1036" i="1"/>
  <c r="H1036" i="1" s="1"/>
  <c r="U1035" i="1"/>
  <c r="Q1035" i="1"/>
  <c r="P1035" i="1"/>
  <c r="O1035" i="1"/>
  <c r="G1035" i="1"/>
  <c r="F1035" i="1"/>
  <c r="H1035" i="1" s="1"/>
  <c r="U1034" i="1"/>
  <c r="Q1034" i="1"/>
  <c r="P1034" i="1"/>
  <c r="R1034" i="1" s="1"/>
  <c r="O1034" i="1"/>
  <c r="G1034" i="1"/>
  <c r="F1034" i="1"/>
  <c r="H1034" i="1" s="1"/>
  <c r="U1033" i="1"/>
  <c r="R1033" i="1"/>
  <c r="Q1033" i="1"/>
  <c r="P1033" i="1"/>
  <c r="O1033" i="1"/>
  <c r="G1033" i="1"/>
  <c r="F1033" i="1"/>
  <c r="H1033" i="1" s="1"/>
  <c r="U1032" i="1"/>
  <c r="Q1032" i="1"/>
  <c r="P1032" i="1"/>
  <c r="O1032" i="1"/>
  <c r="G1032" i="1"/>
  <c r="F1032" i="1"/>
  <c r="H1032" i="1" s="1"/>
  <c r="U1031" i="1"/>
  <c r="Q1031" i="1"/>
  <c r="P1031" i="1"/>
  <c r="R1031" i="1" s="1"/>
  <c r="O1031" i="1"/>
  <c r="G1031" i="1"/>
  <c r="F1031" i="1"/>
  <c r="U1030" i="1"/>
  <c r="U1029" i="1"/>
  <c r="Q1029" i="1"/>
  <c r="P1029" i="1"/>
  <c r="R1029" i="1" s="1"/>
  <c r="O1029" i="1"/>
  <c r="G1029" i="1"/>
  <c r="F1029" i="1"/>
  <c r="U1028" i="1"/>
  <c r="Q1028" i="1"/>
  <c r="P1028" i="1"/>
  <c r="R1028" i="1" s="1"/>
  <c r="O1028" i="1"/>
  <c r="G1028" i="1"/>
  <c r="F1028" i="1"/>
  <c r="U1027" i="1"/>
  <c r="Q1027" i="1"/>
  <c r="P1027" i="1"/>
  <c r="R1027" i="1" s="1"/>
  <c r="O1027" i="1"/>
  <c r="G1027" i="1"/>
  <c r="F1027" i="1"/>
  <c r="H1027" i="1" s="1"/>
  <c r="U1026" i="1"/>
  <c r="Q1026" i="1"/>
  <c r="P1026" i="1"/>
  <c r="R1026" i="1" s="1"/>
  <c r="O1026" i="1"/>
  <c r="G1026" i="1"/>
  <c r="F1026" i="1"/>
  <c r="U1025" i="1"/>
  <c r="Q1025" i="1"/>
  <c r="P1025" i="1"/>
  <c r="R1025" i="1" s="1"/>
  <c r="O1025" i="1"/>
  <c r="G1025" i="1"/>
  <c r="F1025" i="1"/>
  <c r="U1024" i="1"/>
  <c r="Q1024" i="1"/>
  <c r="P1024" i="1"/>
  <c r="O1024" i="1"/>
  <c r="G1024" i="1"/>
  <c r="F1024" i="1"/>
  <c r="H1024" i="1" s="1"/>
  <c r="U1023" i="1"/>
  <c r="U1022" i="1"/>
  <c r="U1021" i="1"/>
  <c r="Q1021" i="1"/>
  <c r="P1021" i="1"/>
  <c r="R1021" i="1" s="1"/>
  <c r="O1021" i="1"/>
  <c r="G1021" i="1"/>
  <c r="H1021" i="1" s="1"/>
  <c r="F1021" i="1"/>
  <c r="U1020" i="1"/>
  <c r="Q1020" i="1"/>
  <c r="P1020" i="1"/>
  <c r="R1020" i="1" s="1"/>
  <c r="G1020" i="1"/>
  <c r="F1020" i="1"/>
  <c r="U1019" i="1"/>
  <c r="Q1019" i="1"/>
  <c r="P1019" i="1"/>
  <c r="O1019" i="1"/>
  <c r="G1019" i="1"/>
  <c r="F1019" i="1"/>
  <c r="H1019" i="1" s="1"/>
  <c r="U1018" i="1"/>
  <c r="Q1018" i="1"/>
  <c r="P1018" i="1"/>
  <c r="G1018" i="1"/>
  <c r="F1018" i="1"/>
  <c r="H1018" i="1" s="1"/>
  <c r="U1017" i="1"/>
  <c r="R1017" i="1"/>
  <c r="Q1017" i="1"/>
  <c r="P1017" i="1"/>
  <c r="O1017" i="1"/>
  <c r="G1017" i="1"/>
  <c r="F1017" i="1"/>
  <c r="H1017" i="1" s="1"/>
  <c r="U1016" i="1"/>
  <c r="Q1016" i="1"/>
  <c r="P1016" i="1"/>
  <c r="R1016" i="1" s="1"/>
  <c r="O1016" i="1"/>
  <c r="G1016" i="1"/>
  <c r="F1016" i="1"/>
  <c r="U1015" i="1"/>
  <c r="Q1015" i="1"/>
  <c r="P1015" i="1"/>
  <c r="G1015" i="1"/>
  <c r="F1015" i="1"/>
  <c r="U1014" i="1"/>
  <c r="Q1014" i="1"/>
  <c r="P1014" i="1"/>
  <c r="R1014" i="1" s="1"/>
  <c r="O1014" i="1"/>
  <c r="G1014" i="1"/>
  <c r="F1014" i="1"/>
  <c r="U1013" i="1"/>
  <c r="Q1013" i="1"/>
  <c r="P1013" i="1"/>
  <c r="R1013" i="1" s="1"/>
  <c r="O1013" i="1"/>
  <c r="G1013" i="1"/>
  <c r="F1013" i="1"/>
  <c r="H1013" i="1" s="1"/>
  <c r="U1012" i="1"/>
  <c r="Q1012" i="1"/>
  <c r="R1012" i="1" s="1"/>
  <c r="P1012" i="1"/>
  <c r="G1012" i="1"/>
  <c r="F1012" i="1"/>
  <c r="H1012" i="1" s="1"/>
  <c r="U1011" i="1"/>
  <c r="U1010" i="1"/>
  <c r="Q1010" i="1"/>
  <c r="R1010" i="1" s="1"/>
  <c r="P1010" i="1"/>
  <c r="O1010" i="1"/>
  <c r="G1010" i="1"/>
  <c r="H1010" i="1" s="1"/>
  <c r="F1010" i="1"/>
  <c r="U1009" i="1"/>
  <c r="Q1009" i="1"/>
  <c r="P1009" i="1"/>
  <c r="R1009" i="1" s="1"/>
  <c r="O1009" i="1"/>
  <c r="G1009" i="1"/>
  <c r="F1009" i="1"/>
  <c r="U1008" i="1"/>
  <c r="Q1008" i="1"/>
  <c r="P1008" i="1"/>
  <c r="R1008" i="1" s="1"/>
  <c r="O1008" i="1"/>
  <c r="H1008" i="1"/>
  <c r="G1008" i="1"/>
  <c r="F1008" i="1"/>
  <c r="U1007" i="1"/>
  <c r="G1007" i="1"/>
  <c r="U1006" i="1"/>
  <c r="Q1006" i="1"/>
  <c r="P1006" i="1"/>
  <c r="R1006" i="1" s="1"/>
  <c r="O1006" i="1"/>
  <c r="G1006" i="1"/>
  <c r="F1006" i="1"/>
  <c r="U1005" i="1"/>
  <c r="Q1005" i="1"/>
  <c r="P1005" i="1"/>
  <c r="R1005" i="1" s="1"/>
  <c r="O1005" i="1"/>
  <c r="G1005" i="1"/>
  <c r="H1005" i="1" s="1"/>
  <c r="F1005" i="1"/>
  <c r="U1004" i="1"/>
  <c r="Q1004" i="1"/>
  <c r="P1004" i="1"/>
  <c r="O1004" i="1"/>
  <c r="G1004" i="1"/>
  <c r="F1004" i="1"/>
  <c r="H1004" i="1" s="1"/>
  <c r="U1003" i="1"/>
  <c r="Q1003" i="1"/>
  <c r="P1003" i="1"/>
  <c r="O1003" i="1"/>
  <c r="G1003" i="1"/>
  <c r="F1003" i="1"/>
  <c r="U1002" i="1"/>
  <c r="G1002" i="1"/>
  <c r="U1001" i="1"/>
  <c r="Q1001" i="1"/>
  <c r="P1001" i="1"/>
  <c r="R1001" i="1" s="1"/>
  <c r="O1001" i="1"/>
  <c r="G1001" i="1"/>
  <c r="F1001" i="1"/>
  <c r="U1000" i="1"/>
  <c r="Q1000" i="1"/>
  <c r="P1000" i="1"/>
  <c r="O1000" i="1"/>
  <c r="G1000" i="1"/>
  <c r="F1000" i="1"/>
  <c r="H1000" i="1" s="1"/>
  <c r="U999" i="1"/>
  <c r="Q999" i="1"/>
  <c r="P999" i="1"/>
  <c r="O999" i="1"/>
  <c r="G999" i="1"/>
  <c r="F999" i="1"/>
  <c r="U998" i="1"/>
  <c r="Q998" i="1"/>
  <c r="P998" i="1"/>
  <c r="R998" i="1" s="1"/>
  <c r="O998" i="1"/>
  <c r="G998" i="1"/>
  <c r="F998" i="1"/>
  <c r="H998" i="1" s="1"/>
  <c r="U997" i="1"/>
  <c r="G997" i="1"/>
  <c r="U996" i="1"/>
  <c r="U995" i="1"/>
  <c r="U994" i="1"/>
  <c r="U993" i="1"/>
  <c r="Q993" i="1"/>
  <c r="P993" i="1"/>
  <c r="O993" i="1"/>
  <c r="G993" i="1"/>
  <c r="F993" i="1"/>
  <c r="H993" i="1" s="1"/>
  <c r="U992" i="1"/>
  <c r="Q992" i="1"/>
  <c r="P992" i="1"/>
  <c r="R992" i="1" s="1"/>
  <c r="O992" i="1"/>
  <c r="G992" i="1"/>
  <c r="F992" i="1"/>
  <c r="U991" i="1"/>
  <c r="R991" i="1"/>
  <c r="Q991" i="1"/>
  <c r="P991" i="1"/>
  <c r="O991" i="1"/>
  <c r="G991" i="1"/>
  <c r="F991" i="1"/>
  <c r="H991" i="1" s="1"/>
  <c r="U990" i="1"/>
  <c r="Q990" i="1"/>
  <c r="P990" i="1"/>
  <c r="G990" i="1"/>
  <c r="H990" i="1" s="1"/>
  <c r="F990" i="1"/>
  <c r="U989" i="1"/>
  <c r="Q989" i="1"/>
  <c r="P989" i="1"/>
  <c r="R989" i="1" s="1"/>
  <c r="O989" i="1"/>
  <c r="G989" i="1"/>
  <c r="F989" i="1"/>
  <c r="H989" i="1" s="1"/>
  <c r="U988" i="1"/>
  <c r="Q988" i="1"/>
  <c r="P988" i="1"/>
  <c r="O988" i="1"/>
  <c r="G988" i="1"/>
  <c r="F988" i="1"/>
  <c r="H988" i="1" s="1"/>
  <c r="U987" i="1"/>
  <c r="Q987" i="1"/>
  <c r="P987" i="1"/>
  <c r="R987" i="1" s="1"/>
  <c r="O987" i="1"/>
  <c r="G987" i="1"/>
  <c r="F987" i="1"/>
  <c r="H987" i="1" s="1"/>
  <c r="U986" i="1"/>
  <c r="Q986" i="1"/>
  <c r="P986" i="1"/>
  <c r="R986" i="1" s="1"/>
  <c r="O986" i="1"/>
  <c r="G986" i="1"/>
  <c r="F986" i="1"/>
  <c r="H986" i="1" s="1"/>
  <c r="U985" i="1"/>
  <c r="Q985" i="1"/>
  <c r="P985" i="1"/>
  <c r="O985" i="1"/>
  <c r="G985" i="1"/>
  <c r="F985" i="1"/>
  <c r="U984" i="1"/>
  <c r="Q984" i="1"/>
  <c r="P984" i="1"/>
  <c r="R984" i="1" s="1"/>
  <c r="O984" i="1"/>
  <c r="G984" i="1"/>
  <c r="F984" i="1"/>
  <c r="H984" i="1" s="1"/>
  <c r="U983" i="1"/>
  <c r="R983" i="1"/>
  <c r="Q983" i="1"/>
  <c r="P983" i="1"/>
  <c r="O983" i="1"/>
  <c r="G983" i="1"/>
  <c r="F983" i="1"/>
  <c r="U982" i="1"/>
  <c r="Q982" i="1"/>
  <c r="P982" i="1"/>
  <c r="O982" i="1"/>
  <c r="G982" i="1"/>
  <c r="F982" i="1"/>
  <c r="H982" i="1" s="1"/>
  <c r="U981" i="1"/>
  <c r="Q981" i="1"/>
  <c r="P981" i="1"/>
  <c r="R981" i="1" s="1"/>
  <c r="O981" i="1"/>
  <c r="G981" i="1"/>
  <c r="F981" i="1"/>
  <c r="U980" i="1"/>
  <c r="Q980" i="1"/>
  <c r="P980" i="1"/>
  <c r="R980" i="1" s="1"/>
  <c r="O980" i="1"/>
  <c r="G980" i="1"/>
  <c r="F980" i="1"/>
  <c r="H980" i="1" s="1"/>
  <c r="U979" i="1"/>
  <c r="Q979" i="1"/>
  <c r="P979" i="1"/>
  <c r="R979" i="1" s="1"/>
  <c r="G979" i="1"/>
  <c r="H979" i="1" s="1"/>
  <c r="F979" i="1"/>
  <c r="U978" i="1"/>
  <c r="Q978" i="1"/>
  <c r="P978" i="1"/>
  <c r="R978" i="1" s="1"/>
  <c r="G978" i="1"/>
  <c r="F978" i="1"/>
  <c r="U977" i="1"/>
  <c r="Q977" i="1"/>
  <c r="P977" i="1"/>
  <c r="R977" i="1" s="1"/>
  <c r="O977" i="1"/>
  <c r="H977" i="1"/>
  <c r="G977" i="1"/>
  <c r="F977" i="1"/>
  <c r="U976" i="1"/>
  <c r="Q976" i="1"/>
  <c r="P976" i="1"/>
  <c r="R976" i="1" s="1"/>
  <c r="O976" i="1"/>
  <c r="G976" i="1"/>
  <c r="F976" i="1"/>
  <c r="H976" i="1" s="1"/>
  <c r="U975" i="1"/>
  <c r="Q975" i="1"/>
  <c r="P975" i="1"/>
  <c r="R975" i="1" s="1"/>
  <c r="O975" i="1"/>
  <c r="G975" i="1"/>
  <c r="F975" i="1"/>
  <c r="U974" i="1"/>
  <c r="Q974" i="1"/>
  <c r="P974" i="1"/>
  <c r="R974" i="1" s="1"/>
  <c r="O974" i="1"/>
  <c r="G974" i="1"/>
  <c r="F974" i="1"/>
  <c r="H974" i="1" s="1"/>
  <c r="U973" i="1"/>
  <c r="Q973" i="1"/>
  <c r="R973" i="1" s="1"/>
  <c r="P973" i="1"/>
  <c r="O973" i="1"/>
  <c r="G973" i="1"/>
  <c r="F973" i="1"/>
  <c r="H973" i="1" s="1"/>
  <c r="U972" i="1"/>
  <c r="Q972" i="1"/>
  <c r="R972" i="1" s="1"/>
  <c r="P972" i="1"/>
  <c r="O972" i="1"/>
  <c r="G972" i="1"/>
  <c r="F972" i="1"/>
  <c r="U971" i="1"/>
  <c r="Q971" i="1"/>
  <c r="R971" i="1" s="1"/>
  <c r="P971" i="1"/>
  <c r="O971" i="1"/>
  <c r="G971" i="1"/>
  <c r="F971" i="1"/>
  <c r="H971" i="1" s="1"/>
  <c r="U970" i="1"/>
  <c r="Q970" i="1"/>
  <c r="P970" i="1"/>
  <c r="O970" i="1"/>
  <c r="H970" i="1"/>
  <c r="G970" i="1"/>
  <c r="F970" i="1"/>
  <c r="U969" i="1"/>
  <c r="Q969" i="1"/>
  <c r="R969" i="1" s="1"/>
  <c r="P969" i="1"/>
  <c r="G969" i="1"/>
  <c r="F969" i="1"/>
  <c r="H969" i="1" s="1"/>
  <c r="U968" i="1"/>
  <c r="Q968" i="1"/>
  <c r="P968" i="1"/>
  <c r="O968" i="1"/>
  <c r="G968" i="1"/>
  <c r="F968" i="1"/>
  <c r="U967" i="1"/>
  <c r="Q967" i="1"/>
  <c r="R967" i="1" s="1"/>
  <c r="P967" i="1"/>
  <c r="O967" i="1"/>
  <c r="G967" i="1"/>
  <c r="F967" i="1"/>
  <c r="U966" i="1"/>
  <c r="Q966" i="1"/>
  <c r="P966" i="1"/>
  <c r="O966" i="1"/>
  <c r="G966" i="1"/>
  <c r="F966" i="1"/>
  <c r="U965" i="1"/>
  <c r="Q965" i="1"/>
  <c r="R965" i="1" s="1"/>
  <c r="P965" i="1"/>
  <c r="O965" i="1"/>
  <c r="G965" i="1"/>
  <c r="F965" i="1"/>
  <c r="H965" i="1" s="1"/>
  <c r="U964" i="1"/>
  <c r="Q964" i="1"/>
  <c r="P964" i="1"/>
  <c r="R964" i="1" s="1"/>
  <c r="O964" i="1"/>
  <c r="G964" i="1"/>
  <c r="F964" i="1"/>
  <c r="U963" i="1"/>
  <c r="Q963" i="1"/>
  <c r="P963" i="1"/>
  <c r="R963" i="1" s="1"/>
  <c r="O963" i="1"/>
  <c r="G963" i="1"/>
  <c r="F963" i="1"/>
  <c r="U962" i="1"/>
  <c r="Q962" i="1"/>
  <c r="P962" i="1"/>
  <c r="O962" i="1"/>
  <c r="G962" i="1"/>
  <c r="F962" i="1"/>
  <c r="U961" i="1"/>
  <c r="Q961" i="1"/>
  <c r="P961" i="1"/>
  <c r="R961" i="1" s="1"/>
  <c r="O961" i="1"/>
  <c r="G961" i="1"/>
  <c r="F961" i="1"/>
  <c r="U960" i="1"/>
  <c r="Q960" i="1"/>
  <c r="P960" i="1"/>
  <c r="O960" i="1"/>
  <c r="G960" i="1"/>
  <c r="F960" i="1"/>
  <c r="U959" i="1"/>
  <c r="Q959" i="1"/>
  <c r="P959" i="1"/>
  <c r="R959" i="1" s="1"/>
  <c r="O959" i="1"/>
  <c r="G959" i="1"/>
  <c r="F959" i="1"/>
  <c r="H959" i="1" s="1"/>
  <c r="U958" i="1"/>
  <c r="Q958" i="1"/>
  <c r="P958" i="1"/>
  <c r="R958" i="1" s="1"/>
  <c r="G958" i="1"/>
  <c r="H958" i="1" s="1"/>
  <c r="F958" i="1"/>
  <c r="U957" i="1"/>
  <c r="Q957" i="1"/>
  <c r="P957" i="1"/>
  <c r="R957" i="1" s="1"/>
  <c r="O957" i="1"/>
  <c r="G957" i="1"/>
  <c r="F957" i="1"/>
  <c r="U956" i="1"/>
  <c r="R956" i="1"/>
  <c r="Q956" i="1"/>
  <c r="P956" i="1"/>
  <c r="O956" i="1"/>
  <c r="G956" i="1"/>
  <c r="F956" i="1"/>
  <c r="H956" i="1" s="1"/>
  <c r="U955" i="1"/>
  <c r="Q955" i="1"/>
  <c r="P955" i="1"/>
  <c r="R955" i="1" s="1"/>
  <c r="O955" i="1"/>
  <c r="G955" i="1"/>
  <c r="H955" i="1" s="1"/>
  <c r="F955" i="1"/>
  <c r="U954" i="1"/>
  <c r="Q954" i="1"/>
  <c r="P954" i="1"/>
  <c r="R954" i="1" s="1"/>
  <c r="O954" i="1"/>
  <c r="G954" i="1"/>
  <c r="F954" i="1"/>
  <c r="H954" i="1" s="1"/>
  <c r="U953" i="1"/>
  <c r="Q953" i="1"/>
  <c r="P953" i="1"/>
  <c r="R953" i="1" s="1"/>
  <c r="O953" i="1"/>
  <c r="G953" i="1"/>
  <c r="F953" i="1"/>
  <c r="H953" i="1" s="1"/>
  <c r="U952" i="1"/>
  <c r="Q952" i="1"/>
  <c r="P952" i="1"/>
  <c r="O952" i="1"/>
  <c r="G952" i="1"/>
  <c r="F952" i="1"/>
  <c r="H952" i="1" s="1"/>
  <c r="U951" i="1"/>
  <c r="Q951" i="1"/>
  <c r="R951" i="1" s="1"/>
  <c r="P951" i="1"/>
  <c r="O951" i="1"/>
  <c r="G951" i="1"/>
  <c r="F951" i="1"/>
  <c r="H951" i="1" s="1"/>
  <c r="U950" i="1"/>
  <c r="Q950" i="1"/>
  <c r="P950" i="1"/>
  <c r="R950" i="1" s="1"/>
  <c r="O950" i="1"/>
  <c r="G950" i="1"/>
  <c r="F950" i="1"/>
  <c r="H950" i="1" s="1"/>
  <c r="U949" i="1"/>
  <c r="Q949" i="1"/>
  <c r="P949" i="1"/>
  <c r="O949" i="1"/>
  <c r="G949" i="1"/>
  <c r="F949" i="1"/>
  <c r="H949" i="1" s="1"/>
  <c r="U948" i="1"/>
  <c r="Q948" i="1"/>
  <c r="P948" i="1"/>
  <c r="R948" i="1" s="1"/>
  <c r="O948" i="1"/>
  <c r="G948" i="1"/>
  <c r="F948" i="1"/>
  <c r="U947" i="1"/>
  <c r="Q947" i="1"/>
  <c r="R947" i="1" s="1"/>
  <c r="P947" i="1"/>
  <c r="G947" i="1"/>
  <c r="H947" i="1" s="1"/>
  <c r="F947" i="1"/>
  <c r="U946" i="1"/>
  <c r="Q946" i="1"/>
  <c r="P946" i="1"/>
  <c r="R946" i="1" s="1"/>
  <c r="O946" i="1"/>
  <c r="G946" i="1"/>
  <c r="F946" i="1"/>
  <c r="H946" i="1" s="1"/>
  <c r="U945" i="1"/>
  <c r="Q945" i="1"/>
  <c r="P945" i="1"/>
  <c r="O945" i="1"/>
  <c r="G945" i="1"/>
  <c r="F945" i="1"/>
  <c r="H945" i="1" s="1"/>
  <c r="U944" i="1"/>
  <c r="Q944" i="1"/>
  <c r="P944" i="1"/>
  <c r="R944" i="1" s="1"/>
  <c r="O944" i="1"/>
  <c r="H944" i="1"/>
  <c r="G944" i="1"/>
  <c r="F944" i="1"/>
  <c r="U943" i="1"/>
  <c r="Q943" i="1"/>
  <c r="P943" i="1"/>
  <c r="O943" i="1"/>
  <c r="G943" i="1"/>
  <c r="F943" i="1"/>
  <c r="U942" i="1"/>
  <c r="Q942" i="1"/>
  <c r="P942" i="1"/>
  <c r="O942" i="1"/>
  <c r="G942" i="1"/>
  <c r="F942" i="1"/>
  <c r="U941" i="1"/>
  <c r="Q941" i="1"/>
  <c r="R941" i="1" s="1"/>
  <c r="P941" i="1"/>
  <c r="O941" i="1"/>
  <c r="G941" i="1"/>
  <c r="F941" i="1"/>
  <c r="U940" i="1"/>
  <c r="Q940" i="1"/>
  <c r="P940" i="1"/>
  <c r="R940" i="1" s="1"/>
  <c r="O940" i="1"/>
  <c r="G940" i="1"/>
  <c r="F940" i="1"/>
  <c r="H940" i="1" s="1"/>
  <c r="U939" i="1"/>
  <c r="Q939" i="1"/>
  <c r="P939" i="1"/>
  <c r="R939" i="1" s="1"/>
  <c r="O939" i="1"/>
  <c r="G939" i="1"/>
  <c r="F939" i="1"/>
  <c r="H939" i="1" s="1"/>
  <c r="U938" i="1"/>
  <c r="Q938" i="1"/>
  <c r="R938" i="1" s="1"/>
  <c r="P938" i="1"/>
  <c r="O938" i="1"/>
  <c r="G938" i="1"/>
  <c r="H938" i="1" s="1"/>
  <c r="F938" i="1"/>
  <c r="U937" i="1"/>
  <c r="Q937" i="1"/>
  <c r="P937" i="1"/>
  <c r="R937" i="1" s="1"/>
  <c r="O937" i="1"/>
  <c r="H937" i="1"/>
  <c r="G937" i="1"/>
  <c r="F937" i="1"/>
  <c r="U936" i="1"/>
  <c r="Q936" i="1"/>
  <c r="P936" i="1"/>
  <c r="G936" i="1"/>
  <c r="H936" i="1" s="1"/>
  <c r="F936" i="1"/>
  <c r="U935" i="1"/>
  <c r="Q935" i="1"/>
  <c r="P935" i="1"/>
  <c r="O935" i="1"/>
  <c r="G935" i="1"/>
  <c r="F935" i="1"/>
  <c r="H935" i="1" s="1"/>
  <c r="U934" i="1"/>
  <c r="Q934" i="1"/>
  <c r="P934" i="1"/>
  <c r="O934" i="1"/>
  <c r="G934" i="1"/>
  <c r="F934" i="1"/>
  <c r="H934" i="1" s="1"/>
  <c r="U933" i="1"/>
  <c r="Q933" i="1"/>
  <c r="R933" i="1" s="1"/>
  <c r="P933" i="1"/>
  <c r="O933" i="1"/>
  <c r="G933" i="1"/>
  <c r="F933" i="1"/>
  <c r="H933" i="1" s="1"/>
  <c r="U932" i="1"/>
  <c r="Q932" i="1"/>
  <c r="R932" i="1" s="1"/>
  <c r="P932" i="1"/>
  <c r="O932" i="1"/>
  <c r="G932" i="1"/>
  <c r="H932" i="1" s="1"/>
  <c r="F932" i="1"/>
  <c r="U931" i="1"/>
  <c r="Q931" i="1"/>
  <c r="P931" i="1"/>
  <c r="R931" i="1" s="1"/>
  <c r="O931" i="1"/>
  <c r="G931" i="1"/>
  <c r="F931" i="1"/>
  <c r="U930" i="1"/>
  <c r="Q930" i="1"/>
  <c r="P930" i="1"/>
  <c r="R930" i="1" s="1"/>
  <c r="O930" i="1"/>
  <c r="G930" i="1"/>
  <c r="F930" i="1"/>
  <c r="H930" i="1" s="1"/>
  <c r="U929" i="1"/>
  <c r="Q929" i="1"/>
  <c r="P929" i="1"/>
  <c r="R929" i="1" s="1"/>
  <c r="O929" i="1"/>
  <c r="G929" i="1"/>
  <c r="H929" i="1" s="1"/>
  <c r="F929" i="1"/>
  <c r="U928" i="1"/>
  <c r="Q928" i="1"/>
  <c r="P928" i="1"/>
  <c r="O928" i="1"/>
  <c r="G928" i="1"/>
  <c r="H928" i="1" s="1"/>
  <c r="F928" i="1"/>
  <c r="U927" i="1"/>
  <c r="Q927" i="1"/>
  <c r="P927" i="1"/>
  <c r="R927" i="1" s="1"/>
  <c r="O927" i="1"/>
  <c r="G927" i="1"/>
  <c r="F927" i="1"/>
  <c r="H927" i="1" s="1"/>
  <c r="U926" i="1"/>
  <c r="Q926" i="1"/>
  <c r="R926" i="1" s="1"/>
  <c r="P926" i="1"/>
  <c r="O926" i="1"/>
  <c r="G926" i="1"/>
  <c r="F926" i="1"/>
  <c r="U925" i="1"/>
  <c r="Q925" i="1"/>
  <c r="P925" i="1"/>
  <c r="R925" i="1" s="1"/>
  <c r="G925" i="1"/>
  <c r="F925" i="1"/>
  <c r="U924" i="1"/>
  <c r="Q924" i="1"/>
  <c r="P924" i="1"/>
  <c r="G924" i="1"/>
  <c r="F924" i="1"/>
  <c r="H924" i="1" s="1"/>
  <c r="U923" i="1"/>
  <c r="Q923" i="1"/>
  <c r="P923" i="1"/>
  <c r="R923" i="1" s="1"/>
  <c r="O923" i="1"/>
  <c r="G923" i="1"/>
  <c r="F923" i="1"/>
  <c r="U922" i="1"/>
  <c r="Q922" i="1"/>
  <c r="P922" i="1"/>
  <c r="O922" i="1"/>
  <c r="G922" i="1"/>
  <c r="F922" i="1"/>
  <c r="U921" i="1"/>
  <c r="Q921" i="1"/>
  <c r="P921" i="1"/>
  <c r="O921" i="1"/>
  <c r="G921" i="1"/>
  <c r="F921" i="1"/>
  <c r="H921" i="1" s="1"/>
  <c r="U920" i="1"/>
  <c r="Q920" i="1"/>
  <c r="P920" i="1"/>
  <c r="O920" i="1"/>
  <c r="G920" i="1"/>
  <c r="F920" i="1"/>
  <c r="U919" i="1"/>
  <c r="R919" i="1"/>
  <c r="Q919" i="1"/>
  <c r="P919" i="1"/>
  <c r="O919" i="1"/>
  <c r="G919" i="1"/>
  <c r="F919" i="1"/>
  <c r="U918" i="1"/>
  <c r="Q918" i="1"/>
  <c r="P918" i="1"/>
  <c r="O918" i="1"/>
  <c r="G918" i="1"/>
  <c r="F918" i="1"/>
  <c r="H918" i="1" s="1"/>
  <c r="U917" i="1"/>
  <c r="Q917" i="1"/>
  <c r="P917" i="1"/>
  <c r="R917" i="1" s="1"/>
  <c r="O917" i="1"/>
  <c r="G917" i="1"/>
  <c r="F917" i="1"/>
  <c r="H917" i="1" s="1"/>
  <c r="U916" i="1"/>
  <c r="Q916" i="1"/>
  <c r="R916" i="1" s="1"/>
  <c r="P916" i="1"/>
  <c r="O916" i="1"/>
  <c r="G916" i="1"/>
  <c r="F916" i="1"/>
  <c r="U915" i="1"/>
  <c r="Q915" i="1"/>
  <c r="P915" i="1"/>
  <c r="R915" i="1" s="1"/>
  <c r="O915" i="1"/>
  <c r="G915" i="1"/>
  <c r="F915" i="1"/>
  <c r="H915" i="1" s="1"/>
  <c r="U914" i="1"/>
  <c r="Q914" i="1"/>
  <c r="P914" i="1"/>
  <c r="R914" i="1" s="1"/>
  <c r="O914" i="1"/>
  <c r="G914" i="1"/>
  <c r="H914" i="1" s="1"/>
  <c r="F914" i="1"/>
  <c r="U913" i="1"/>
  <c r="Q913" i="1"/>
  <c r="P913" i="1"/>
  <c r="R913" i="1" s="1"/>
  <c r="G913" i="1"/>
  <c r="F913" i="1"/>
  <c r="U912" i="1"/>
  <c r="Q912" i="1"/>
  <c r="P912" i="1"/>
  <c r="O912" i="1"/>
  <c r="G912" i="1"/>
  <c r="F912" i="1"/>
  <c r="H912" i="1" s="1"/>
  <c r="U911" i="1"/>
  <c r="Q911" i="1"/>
  <c r="P911" i="1"/>
  <c r="O911" i="1"/>
  <c r="G911" i="1"/>
  <c r="H911" i="1" s="1"/>
  <c r="F911" i="1"/>
  <c r="U910" i="1"/>
  <c r="Q910" i="1"/>
  <c r="R910" i="1" s="1"/>
  <c r="P910" i="1"/>
  <c r="O910" i="1"/>
  <c r="G910" i="1"/>
  <c r="F910" i="1"/>
  <c r="H910" i="1" s="1"/>
  <c r="U909" i="1"/>
  <c r="Q909" i="1"/>
  <c r="P909" i="1"/>
  <c r="O909" i="1"/>
  <c r="G909" i="1"/>
  <c r="H909" i="1" s="1"/>
  <c r="F909" i="1"/>
  <c r="U908" i="1"/>
  <c r="Q908" i="1"/>
  <c r="P908" i="1"/>
  <c r="R908" i="1" s="1"/>
  <c r="O908" i="1"/>
  <c r="G908" i="1"/>
  <c r="F908" i="1"/>
  <c r="H908" i="1" s="1"/>
  <c r="U907" i="1"/>
  <c r="Q907" i="1"/>
  <c r="P907" i="1"/>
  <c r="O907" i="1"/>
  <c r="G907" i="1"/>
  <c r="F907" i="1"/>
  <c r="U906" i="1"/>
  <c r="Q906" i="1"/>
  <c r="R906" i="1" s="1"/>
  <c r="P906" i="1"/>
  <c r="O906" i="1"/>
  <c r="G906" i="1"/>
  <c r="H906" i="1" s="1"/>
  <c r="F906" i="1"/>
  <c r="U905" i="1"/>
  <c r="Q905" i="1"/>
  <c r="P905" i="1"/>
  <c r="R905" i="1" s="1"/>
  <c r="O905" i="1"/>
  <c r="G905" i="1"/>
  <c r="F905" i="1"/>
  <c r="U904" i="1"/>
  <c r="Q904" i="1"/>
  <c r="P904" i="1"/>
  <c r="O904" i="1"/>
  <c r="G904" i="1"/>
  <c r="F904" i="1"/>
  <c r="H904" i="1" s="1"/>
  <c r="U903" i="1"/>
  <c r="Q903" i="1"/>
  <c r="P903" i="1"/>
  <c r="R903" i="1" s="1"/>
  <c r="O903" i="1"/>
  <c r="G903" i="1"/>
  <c r="H903" i="1" s="1"/>
  <c r="F903" i="1"/>
  <c r="U902" i="1"/>
  <c r="Q902" i="1"/>
  <c r="P902" i="1"/>
  <c r="G902" i="1"/>
  <c r="F902" i="1"/>
  <c r="H902" i="1" s="1"/>
  <c r="U901" i="1"/>
  <c r="Q901" i="1"/>
  <c r="P901" i="1"/>
  <c r="O901" i="1"/>
  <c r="G901" i="1"/>
  <c r="F901" i="1"/>
  <c r="U900" i="1"/>
  <c r="Q900" i="1"/>
  <c r="P900" i="1"/>
  <c r="R900" i="1" s="1"/>
  <c r="O900" i="1"/>
  <c r="G900" i="1"/>
  <c r="F900" i="1"/>
  <c r="H900" i="1" s="1"/>
  <c r="U899" i="1"/>
  <c r="Q899" i="1"/>
  <c r="P899" i="1"/>
  <c r="R899" i="1" s="1"/>
  <c r="O899" i="1"/>
  <c r="G899" i="1"/>
  <c r="H899" i="1" s="1"/>
  <c r="F899" i="1"/>
  <c r="U898" i="1"/>
  <c r="Q898" i="1"/>
  <c r="P898" i="1"/>
  <c r="R898" i="1" s="1"/>
  <c r="O898" i="1"/>
  <c r="G898" i="1"/>
  <c r="F898" i="1"/>
  <c r="H898" i="1" s="1"/>
  <c r="U897" i="1"/>
  <c r="Q897" i="1"/>
  <c r="R897" i="1" s="1"/>
  <c r="P897" i="1"/>
  <c r="O897" i="1"/>
  <c r="G897" i="1"/>
  <c r="F897" i="1"/>
  <c r="H897" i="1" s="1"/>
  <c r="U896" i="1"/>
  <c r="Q896" i="1"/>
  <c r="P896" i="1"/>
  <c r="R896" i="1" s="1"/>
  <c r="O896" i="1"/>
  <c r="G896" i="1"/>
  <c r="F896" i="1"/>
  <c r="U895" i="1"/>
  <c r="Q895" i="1"/>
  <c r="P895" i="1"/>
  <c r="O895" i="1"/>
  <c r="G895" i="1"/>
  <c r="F895" i="1"/>
  <c r="H895" i="1" s="1"/>
  <c r="U894" i="1"/>
  <c r="Q894" i="1"/>
  <c r="P894" i="1"/>
  <c r="R894" i="1" s="1"/>
  <c r="O894" i="1"/>
  <c r="G894" i="1"/>
  <c r="F894" i="1"/>
  <c r="U893" i="1"/>
  <c r="Q893" i="1"/>
  <c r="P893" i="1"/>
  <c r="R893" i="1" s="1"/>
  <c r="O893" i="1"/>
  <c r="G893" i="1"/>
  <c r="F893" i="1"/>
  <c r="H893" i="1" s="1"/>
  <c r="U892" i="1"/>
  <c r="Q892" i="1"/>
  <c r="P892" i="1"/>
  <c r="R892" i="1" s="1"/>
  <c r="O892" i="1"/>
  <c r="G892" i="1"/>
  <c r="F892" i="1"/>
  <c r="H892" i="1" s="1"/>
  <c r="U891" i="1"/>
  <c r="Q891" i="1"/>
  <c r="P891" i="1"/>
  <c r="G891" i="1"/>
  <c r="F891" i="1"/>
  <c r="H891" i="1" s="1"/>
  <c r="U890" i="1"/>
  <c r="Q890" i="1"/>
  <c r="P890" i="1"/>
  <c r="R890" i="1" s="1"/>
  <c r="O890" i="1"/>
  <c r="G890" i="1"/>
  <c r="F890" i="1"/>
  <c r="H890" i="1" s="1"/>
  <c r="U889" i="1"/>
  <c r="Q889" i="1"/>
  <c r="P889" i="1"/>
  <c r="O889" i="1"/>
  <c r="G889" i="1"/>
  <c r="F889" i="1"/>
  <c r="H889" i="1" s="1"/>
  <c r="U888" i="1"/>
  <c r="Q888" i="1"/>
  <c r="P888" i="1"/>
  <c r="R888" i="1" s="1"/>
  <c r="O888" i="1"/>
  <c r="G888" i="1"/>
  <c r="F888" i="1"/>
  <c r="U887" i="1"/>
  <c r="Q887" i="1"/>
  <c r="P887" i="1"/>
  <c r="R887" i="1" s="1"/>
  <c r="O887" i="1"/>
  <c r="G887" i="1"/>
  <c r="F887" i="1"/>
  <c r="U886" i="1"/>
  <c r="Q886" i="1"/>
  <c r="P886" i="1"/>
  <c r="O886" i="1"/>
  <c r="G886" i="1"/>
  <c r="H886" i="1" s="1"/>
  <c r="F886" i="1"/>
  <c r="U885" i="1"/>
  <c r="Q885" i="1"/>
  <c r="P885" i="1"/>
  <c r="R885" i="1" s="1"/>
  <c r="O885" i="1"/>
  <c r="G885" i="1"/>
  <c r="F885" i="1"/>
  <c r="H885" i="1" s="1"/>
  <c r="U884" i="1"/>
  <c r="Q884" i="1"/>
  <c r="P884" i="1"/>
  <c r="O884" i="1"/>
  <c r="G884" i="1"/>
  <c r="F884" i="1"/>
  <c r="U883" i="1"/>
  <c r="Q883" i="1"/>
  <c r="P883" i="1"/>
  <c r="O883" i="1"/>
  <c r="G883" i="1"/>
  <c r="H883" i="1" s="1"/>
  <c r="F883" i="1"/>
  <c r="U882" i="1"/>
  <c r="R882" i="1"/>
  <c r="Q882" i="1"/>
  <c r="P882" i="1"/>
  <c r="O882" i="1"/>
  <c r="G882" i="1"/>
  <c r="F882" i="1"/>
  <c r="H882" i="1" s="1"/>
  <c r="U881" i="1"/>
  <c r="Q881" i="1"/>
  <c r="P881" i="1"/>
  <c r="R881" i="1" s="1"/>
  <c r="O881" i="1"/>
  <c r="G881" i="1"/>
  <c r="F881" i="1"/>
  <c r="U880" i="1"/>
  <c r="Q880" i="1"/>
  <c r="P880" i="1"/>
  <c r="G880" i="1"/>
  <c r="F880" i="1"/>
  <c r="H880" i="1" s="1"/>
  <c r="U879" i="1"/>
  <c r="Q879" i="1"/>
  <c r="P879" i="1"/>
  <c r="R879" i="1" s="1"/>
  <c r="G879" i="1"/>
  <c r="F879" i="1"/>
  <c r="H879" i="1" s="1"/>
  <c r="U878" i="1"/>
  <c r="Q878" i="1"/>
  <c r="R878" i="1" s="1"/>
  <c r="P878" i="1"/>
  <c r="O878" i="1"/>
  <c r="G878" i="1"/>
  <c r="F878" i="1"/>
  <c r="H878" i="1" s="1"/>
  <c r="U877" i="1"/>
  <c r="Q877" i="1"/>
  <c r="P877" i="1"/>
  <c r="R877" i="1" s="1"/>
  <c r="O877" i="1"/>
  <c r="G877" i="1"/>
  <c r="H877" i="1" s="1"/>
  <c r="F877" i="1"/>
  <c r="U876" i="1"/>
  <c r="Q876" i="1"/>
  <c r="P876" i="1"/>
  <c r="O876" i="1"/>
  <c r="G876" i="1"/>
  <c r="F876" i="1"/>
  <c r="H876" i="1" s="1"/>
  <c r="U875" i="1"/>
  <c r="Q875" i="1"/>
  <c r="P875" i="1"/>
  <c r="R875" i="1" s="1"/>
  <c r="O875" i="1"/>
  <c r="G875" i="1"/>
  <c r="F875" i="1"/>
  <c r="H875" i="1" s="1"/>
  <c r="U874" i="1"/>
  <c r="Q874" i="1"/>
  <c r="R874" i="1" s="1"/>
  <c r="P874" i="1"/>
  <c r="O874" i="1"/>
  <c r="G874" i="1"/>
  <c r="F874" i="1"/>
  <c r="H874" i="1" s="1"/>
  <c r="U873" i="1"/>
  <c r="Q873" i="1"/>
  <c r="P873" i="1"/>
  <c r="O873" i="1"/>
  <c r="G873" i="1"/>
  <c r="H873" i="1" s="1"/>
  <c r="F873" i="1"/>
  <c r="U872" i="1"/>
  <c r="R872" i="1"/>
  <c r="Q872" i="1"/>
  <c r="P872" i="1"/>
  <c r="O872" i="1"/>
  <c r="G872" i="1"/>
  <c r="F872" i="1"/>
  <c r="H872" i="1" s="1"/>
  <c r="U871" i="1"/>
  <c r="Q871" i="1"/>
  <c r="P871" i="1"/>
  <c r="R871" i="1" s="1"/>
  <c r="O871" i="1"/>
  <c r="H871" i="1"/>
  <c r="G871" i="1"/>
  <c r="F871" i="1"/>
  <c r="U870" i="1"/>
  <c r="Q870" i="1"/>
  <c r="P870" i="1"/>
  <c r="R870" i="1" s="1"/>
  <c r="O870" i="1"/>
  <c r="H870" i="1"/>
  <c r="G870" i="1"/>
  <c r="F870" i="1"/>
  <c r="U869" i="1"/>
  <c r="Q869" i="1"/>
  <c r="P869" i="1"/>
  <c r="R869" i="1" s="1"/>
  <c r="O869" i="1"/>
  <c r="G869" i="1"/>
  <c r="F869" i="1"/>
  <c r="H869" i="1" s="1"/>
  <c r="U868" i="1"/>
  <c r="Q868" i="1"/>
  <c r="P868" i="1"/>
  <c r="G868" i="1"/>
  <c r="H868" i="1" s="1"/>
  <c r="F868" i="1"/>
  <c r="U867" i="1"/>
  <c r="Q867" i="1"/>
  <c r="P867" i="1"/>
  <c r="O867" i="1"/>
  <c r="G867" i="1"/>
  <c r="F867" i="1"/>
  <c r="H867" i="1" s="1"/>
  <c r="U866" i="1"/>
  <c r="Q866" i="1"/>
  <c r="P866" i="1"/>
  <c r="O866" i="1"/>
  <c r="G866" i="1"/>
  <c r="F866" i="1"/>
  <c r="H866" i="1" s="1"/>
  <c r="U865" i="1"/>
  <c r="Q865" i="1"/>
  <c r="P865" i="1"/>
  <c r="O865" i="1"/>
  <c r="G865" i="1"/>
  <c r="F865" i="1"/>
  <c r="H865" i="1" s="1"/>
  <c r="U864" i="1"/>
  <c r="Q864" i="1"/>
  <c r="P864" i="1"/>
  <c r="R864" i="1" s="1"/>
  <c r="O864" i="1"/>
  <c r="G864" i="1"/>
  <c r="F864" i="1"/>
  <c r="H864" i="1" s="1"/>
  <c r="U863" i="1"/>
  <c r="Q863" i="1"/>
  <c r="P863" i="1"/>
  <c r="R863" i="1" s="1"/>
  <c r="O863" i="1"/>
  <c r="G863" i="1"/>
  <c r="F863" i="1"/>
  <c r="H863" i="1" s="1"/>
  <c r="U862" i="1"/>
  <c r="Q862" i="1"/>
  <c r="P862" i="1"/>
  <c r="O862" i="1"/>
  <c r="G862" i="1"/>
  <c r="F862" i="1"/>
  <c r="U861" i="1"/>
  <c r="Q861" i="1"/>
  <c r="P861" i="1"/>
  <c r="R861" i="1" s="1"/>
  <c r="O861" i="1"/>
  <c r="H861" i="1"/>
  <c r="G861" i="1"/>
  <c r="F861" i="1"/>
  <c r="U860" i="1"/>
  <c r="Q860" i="1"/>
  <c r="R860" i="1" s="1"/>
  <c r="P860" i="1"/>
  <c r="O860" i="1"/>
  <c r="G860" i="1"/>
  <c r="F860" i="1"/>
  <c r="H860" i="1" s="1"/>
  <c r="U859" i="1"/>
  <c r="R859" i="1"/>
  <c r="Q859" i="1"/>
  <c r="P859" i="1"/>
  <c r="O859" i="1"/>
  <c r="G859" i="1"/>
  <c r="H859" i="1" s="1"/>
  <c r="F859" i="1"/>
  <c r="U858" i="1"/>
  <c r="Q858" i="1"/>
  <c r="P858" i="1"/>
  <c r="O858" i="1"/>
  <c r="G858" i="1"/>
  <c r="F858" i="1"/>
  <c r="U857" i="1"/>
  <c r="Q857" i="1"/>
  <c r="P857" i="1"/>
  <c r="R857" i="1" s="1"/>
  <c r="G857" i="1"/>
  <c r="F857" i="1"/>
  <c r="H857" i="1" s="1"/>
  <c r="U856" i="1"/>
  <c r="Q856" i="1"/>
  <c r="P856" i="1"/>
  <c r="O856" i="1"/>
  <c r="G856" i="1"/>
  <c r="F856" i="1"/>
  <c r="H856" i="1" s="1"/>
  <c r="U855" i="1"/>
  <c r="R855" i="1"/>
  <c r="Q855" i="1"/>
  <c r="P855" i="1"/>
  <c r="O855" i="1"/>
  <c r="G855" i="1"/>
  <c r="F855" i="1"/>
  <c r="H855" i="1" s="1"/>
  <c r="U854" i="1"/>
  <c r="R854" i="1"/>
  <c r="Q854" i="1"/>
  <c r="P854" i="1"/>
  <c r="O854" i="1"/>
  <c r="G854" i="1"/>
  <c r="F854" i="1"/>
  <c r="H854" i="1" s="1"/>
  <c r="U853" i="1"/>
  <c r="Q853" i="1"/>
  <c r="P853" i="1"/>
  <c r="O853" i="1"/>
  <c r="H853" i="1"/>
  <c r="G853" i="1"/>
  <c r="F853" i="1"/>
  <c r="U852" i="1"/>
  <c r="Q852" i="1"/>
  <c r="P852" i="1"/>
  <c r="O852" i="1"/>
  <c r="G852" i="1"/>
  <c r="F852" i="1"/>
  <c r="U851" i="1"/>
  <c r="Q851" i="1"/>
  <c r="P851" i="1"/>
  <c r="R851" i="1" s="1"/>
  <c r="O851" i="1"/>
  <c r="G851" i="1"/>
  <c r="F851" i="1"/>
  <c r="U850" i="1"/>
  <c r="Q850" i="1"/>
  <c r="P850" i="1"/>
  <c r="O850" i="1"/>
  <c r="G850" i="1"/>
  <c r="F850" i="1"/>
  <c r="H850" i="1" s="1"/>
  <c r="U849" i="1"/>
  <c r="R849" i="1"/>
  <c r="Q849" i="1"/>
  <c r="P849" i="1"/>
  <c r="O849" i="1"/>
  <c r="G849" i="1"/>
  <c r="F849" i="1"/>
  <c r="U848" i="1"/>
  <c r="Q848" i="1"/>
  <c r="P848" i="1"/>
  <c r="R848" i="1" s="1"/>
  <c r="O848" i="1"/>
  <c r="G848" i="1"/>
  <c r="F848" i="1"/>
  <c r="U847" i="1"/>
  <c r="Q847" i="1"/>
  <c r="P847" i="1"/>
  <c r="O847" i="1"/>
  <c r="G847" i="1"/>
  <c r="H847" i="1" s="1"/>
  <c r="F847" i="1"/>
  <c r="U846" i="1"/>
  <c r="Q846" i="1"/>
  <c r="R846" i="1" s="1"/>
  <c r="P846" i="1"/>
  <c r="G846" i="1"/>
  <c r="F846" i="1"/>
  <c r="U845" i="1"/>
  <c r="Q845" i="1"/>
  <c r="R845" i="1" s="1"/>
  <c r="P845" i="1"/>
  <c r="O845" i="1"/>
  <c r="G845" i="1"/>
  <c r="F845" i="1"/>
  <c r="H845" i="1" s="1"/>
  <c r="U844" i="1"/>
  <c r="Q844" i="1"/>
  <c r="P844" i="1"/>
  <c r="R844" i="1" s="1"/>
  <c r="O844" i="1"/>
  <c r="G844" i="1"/>
  <c r="F844" i="1"/>
  <c r="H844" i="1" s="1"/>
  <c r="U843" i="1"/>
  <c r="R843" i="1"/>
  <c r="Q843" i="1"/>
  <c r="P843" i="1"/>
  <c r="O843" i="1"/>
  <c r="G843" i="1"/>
  <c r="F843" i="1"/>
  <c r="U842" i="1"/>
  <c r="Q842" i="1"/>
  <c r="P842" i="1"/>
  <c r="O842" i="1"/>
  <c r="G842" i="1"/>
  <c r="F842" i="1"/>
  <c r="H842" i="1" s="1"/>
  <c r="U841" i="1"/>
  <c r="Q841" i="1"/>
  <c r="P841" i="1"/>
  <c r="R841" i="1" s="1"/>
  <c r="O841" i="1"/>
  <c r="G841" i="1"/>
  <c r="F841" i="1"/>
  <c r="U840" i="1"/>
  <c r="R840" i="1"/>
  <c r="Q840" i="1"/>
  <c r="P840" i="1"/>
  <c r="O840" i="1"/>
  <c r="G840" i="1"/>
  <c r="F840" i="1"/>
  <c r="U839" i="1"/>
  <c r="Q839" i="1"/>
  <c r="P839" i="1"/>
  <c r="O839" i="1"/>
  <c r="H839" i="1"/>
  <c r="G839" i="1"/>
  <c r="F839" i="1"/>
  <c r="U838" i="1"/>
  <c r="Q838" i="1"/>
  <c r="P838" i="1"/>
  <c r="O838" i="1"/>
  <c r="G838" i="1"/>
  <c r="F838" i="1"/>
  <c r="H838" i="1" s="1"/>
  <c r="U837" i="1"/>
  <c r="Q837" i="1"/>
  <c r="P837" i="1"/>
  <c r="R837" i="1" s="1"/>
  <c r="O837" i="1"/>
  <c r="G837" i="1"/>
  <c r="F837" i="1"/>
  <c r="U836" i="1"/>
  <c r="Q836" i="1"/>
  <c r="R836" i="1" s="1"/>
  <c r="P836" i="1"/>
  <c r="O836" i="1"/>
  <c r="G836" i="1"/>
  <c r="F836" i="1"/>
  <c r="U835" i="1"/>
  <c r="Q835" i="1"/>
  <c r="P835" i="1"/>
  <c r="G835" i="1"/>
  <c r="F835" i="1"/>
  <c r="U834" i="1"/>
  <c r="Q834" i="1"/>
  <c r="P834" i="1"/>
  <c r="R834" i="1" s="1"/>
  <c r="O834" i="1"/>
  <c r="G834" i="1"/>
  <c r="F834" i="1"/>
  <c r="U833" i="1"/>
  <c r="Q833" i="1"/>
  <c r="P833" i="1"/>
  <c r="O833" i="1"/>
  <c r="H833" i="1"/>
  <c r="G833" i="1"/>
  <c r="F833" i="1"/>
  <c r="U832" i="1"/>
  <c r="Q832" i="1"/>
  <c r="P832" i="1"/>
  <c r="R832" i="1" s="1"/>
  <c r="O832" i="1"/>
  <c r="G832" i="1"/>
  <c r="F832" i="1"/>
  <c r="U831" i="1"/>
  <c r="R831" i="1"/>
  <c r="Q831" i="1"/>
  <c r="P831" i="1"/>
  <c r="O831" i="1"/>
  <c r="G831" i="1"/>
  <c r="F831" i="1"/>
  <c r="H831" i="1" s="1"/>
  <c r="U830" i="1"/>
  <c r="Q830" i="1"/>
  <c r="P830" i="1"/>
  <c r="R830" i="1" s="1"/>
  <c r="O830" i="1"/>
  <c r="G830" i="1"/>
  <c r="H830" i="1" s="1"/>
  <c r="F830" i="1"/>
  <c r="U829" i="1"/>
  <c r="Q829" i="1"/>
  <c r="P829" i="1"/>
  <c r="O829" i="1"/>
  <c r="G829" i="1"/>
  <c r="F829" i="1"/>
  <c r="U828" i="1"/>
  <c r="Q828" i="1"/>
  <c r="P828" i="1"/>
  <c r="R828" i="1" s="1"/>
  <c r="O828" i="1"/>
  <c r="G828" i="1"/>
  <c r="F828" i="1"/>
  <c r="U827" i="1"/>
  <c r="Q827" i="1"/>
  <c r="P827" i="1"/>
  <c r="R827" i="1" s="1"/>
  <c r="O827" i="1"/>
  <c r="G827" i="1"/>
  <c r="F827" i="1"/>
  <c r="H827" i="1" s="1"/>
  <c r="U826" i="1"/>
  <c r="Q826" i="1"/>
  <c r="P826" i="1"/>
  <c r="R826" i="1" s="1"/>
  <c r="O826" i="1"/>
  <c r="G826" i="1"/>
  <c r="F826" i="1"/>
  <c r="U825" i="1"/>
  <c r="Q825" i="1"/>
  <c r="R825" i="1" s="1"/>
  <c r="P825" i="1"/>
  <c r="O825" i="1"/>
  <c r="G825" i="1"/>
  <c r="F825" i="1"/>
  <c r="H825" i="1" s="1"/>
  <c r="U824" i="1"/>
  <c r="Q824" i="1"/>
  <c r="P824" i="1"/>
  <c r="G824" i="1"/>
  <c r="F824" i="1"/>
  <c r="U823" i="1"/>
  <c r="Q823" i="1"/>
  <c r="P823" i="1"/>
  <c r="R823" i="1" s="1"/>
  <c r="O823" i="1"/>
  <c r="G823" i="1"/>
  <c r="F823" i="1"/>
  <c r="H823" i="1" s="1"/>
  <c r="U822" i="1"/>
  <c r="Q822" i="1"/>
  <c r="R822" i="1" s="1"/>
  <c r="P822" i="1"/>
  <c r="O822" i="1"/>
  <c r="G822" i="1"/>
  <c r="F822" i="1"/>
  <c r="U821" i="1"/>
  <c r="Q821" i="1"/>
  <c r="P821" i="1"/>
  <c r="O821" i="1"/>
  <c r="G821" i="1"/>
  <c r="F821" i="1"/>
  <c r="H821" i="1" s="1"/>
  <c r="U820" i="1"/>
  <c r="R820" i="1"/>
  <c r="Q820" i="1"/>
  <c r="P820" i="1"/>
  <c r="O820" i="1"/>
  <c r="G820" i="1"/>
  <c r="F820" i="1"/>
  <c r="H820" i="1" s="1"/>
  <c r="U819" i="1"/>
  <c r="Q819" i="1"/>
  <c r="P819" i="1"/>
  <c r="O819" i="1"/>
  <c r="G819" i="1"/>
  <c r="F819" i="1"/>
  <c r="U818" i="1"/>
  <c r="Q818" i="1"/>
  <c r="P818" i="1"/>
  <c r="R818" i="1" s="1"/>
  <c r="O818" i="1"/>
  <c r="G818" i="1"/>
  <c r="F818" i="1"/>
  <c r="U817" i="1"/>
  <c r="Q817" i="1"/>
  <c r="P817" i="1"/>
  <c r="R817" i="1" s="1"/>
  <c r="O817" i="1"/>
  <c r="H817" i="1"/>
  <c r="G817" i="1"/>
  <c r="F817" i="1"/>
  <c r="U816" i="1"/>
  <c r="Q816" i="1"/>
  <c r="P816" i="1"/>
  <c r="R816" i="1" s="1"/>
  <c r="O816" i="1"/>
  <c r="G816" i="1"/>
  <c r="F816" i="1"/>
  <c r="U815" i="1"/>
  <c r="Q815" i="1"/>
  <c r="P815" i="1"/>
  <c r="O815" i="1"/>
  <c r="G815" i="1"/>
  <c r="F815" i="1"/>
  <c r="H815" i="1" s="1"/>
  <c r="U814" i="1"/>
  <c r="Q814" i="1"/>
  <c r="P814" i="1"/>
  <c r="R814" i="1" s="1"/>
  <c r="O814" i="1"/>
  <c r="G814" i="1"/>
  <c r="F814" i="1"/>
  <c r="U813" i="1"/>
  <c r="Q813" i="1"/>
  <c r="P813" i="1"/>
  <c r="G813" i="1"/>
  <c r="F813" i="1"/>
  <c r="U812" i="1"/>
  <c r="Q812" i="1"/>
  <c r="P812" i="1"/>
  <c r="O812" i="1"/>
  <c r="G812" i="1"/>
  <c r="H812" i="1" s="1"/>
  <c r="F812" i="1"/>
  <c r="U811" i="1"/>
  <c r="Q811" i="1"/>
  <c r="P811" i="1"/>
  <c r="R811" i="1" s="1"/>
  <c r="O811" i="1"/>
  <c r="G811" i="1"/>
  <c r="F811" i="1"/>
  <c r="H811" i="1" s="1"/>
  <c r="U810" i="1"/>
  <c r="Q810" i="1"/>
  <c r="P810" i="1"/>
  <c r="O810" i="1"/>
  <c r="G810" i="1"/>
  <c r="F810" i="1"/>
  <c r="H810" i="1" s="1"/>
  <c r="U809" i="1"/>
  <c r="Q809" i="1"/>
  <c r="R809" i="1" s="1"/>
  <c r="P809" i="1"/>
  <c r="O809" i="1"/>
  <c r="G809" i="1"/>
  <c r="F809" i="1"/>
  <c r="H809" i="1" s="1"/>
  <c r="U808" i="1"/>
  <c r="Q808" i="1"/>
  <c r="P808" i="1"/>
  <c r="O808" i="1"/>
  <c r="G808" i="1"/>
  <c r="F808" i="1"/>
  <c r="U807" i="1"/>
  <c r="Q807" i="1"/>
  <c r="P807" i="1"/>
  <c r="O807" i="1"/>
  <c r="G807" i="1"/>
  <c r="F807" i="1"/>
  <c r="H807" i="1" s="1"/>
  <c r="U806" i="1"/>
  <c r="Q806" i="1"/>
  <c r="P806" i="1"/>
  <c r="R806" i="1" s="1"/>
  <c r="O806" i="1"/>
  <c r="G806" i="1"/>
  <c r="F806" i="1"/>
  <c r="H806" i="1" s="1"/>
  <c r="U805" i="1"/>
  <c r="Q805" i="1"/>
  <c r="P805" i="1"/>
  <c r="O805" i="1"/>
  <c r="G805" i="1"/>
  <c r="F805" i="1"/>
  <c r="U804" i="1"/>
  <c r="Q804" i="1"/>
  <c r="P804" i="1"/>
  <c r="R804" i="1" s="1"/>
  <c r="O804" i="1"/>
  <c r="G804" i="1"/>
  <c r="F804" i="1"/>
  <c r="U803" i="1"/>
  <c r="Q803" i="1"/>
  <c r="P803" i="1"/>
  <c r="R803" i="1" s="1"/>
  <c r="O803" i="1"/>
  <c r="G803" i="1"/>
  <c r="F803" i="1"/>
  <c r="U802" i="1"/>
  <c r="Q802" i="1"/>
  <c r="P802" i="1"/>
  <c r="R802" i="1" s="1"/>
  <c r="G802" i="1"/>
  <c r="F802" i="1"/>
  <c r="U801" i="1"/>
  <c r="Q801" i="1"/>
  <c r="P801" i="1"/>
  <c r="R801" i="1" s="1"/>
  <c r="G801" i="1"/>
  <c r="F801" i="1"/>
  <c r="H801" i="1" s="1"/>
  <c r="U800" i="1"/>
  <c r="Q800" i="1"/>
  <c r="P800" i="1"/>
  <c r="G800" i="1"/>
  <c r="F800" i="1"/>
  <c r="U799" i="1"/>
  <c r="Q799" i="1"/>
  <c r="P799" i="1"/>
  <c r="O799" i="1"/>
  <c r="H799" i="1"/>
  <c r="G799" i="1"/>
  <c r="F799" i="1"/>
  <c r="U798" i="1"/>
  <c r="Q798" i="1"/>
  <c r="P798" i="1"/>
  <c r="O798" i="1"/>
  <c r="G798" i="1"/>
  <c r="F798" i="1"/>
  <c r="U797" i="1"/>
  <c r="Q797" i="1"/>
  <c r="P797" i="1"/>
  <c r="O797" i="1"/>
  <c r="G797" i="1"/>
  <c r="F797" i="1"/>
  <c r="H797" i="1" s="1"/>
  <c r="U796" i="1"/>
  <c r="Q796" i="1"/>
  <c r="P796" i="1"/>
  <c r="R796" i="1" s="1"/>
  <c r="O796" i="1"/>
  <c r="G796" i="1"/>
  <c r="F796" i="1"/>
  <c r="U795" i="1"/>
  <c r="Q795" i="1"/>
  <c r="R795" i="1" s="1"/>
  <c r="P795" i="1"/>
  <c r="O795" i="1"/>
  <c r="G795" i="1"/>
  <c r="F795" i="1"/>
  <c r="H795" i="1" s="1"/>
  <c r="U794" i="1"/>
  <c r="Q794" i="1"/>
  <c r="P794" i="1"/>
  <c r="O794" i="1"/>
  <c r="G794" i="1"/>
  <c r="H794" i="1" s="1"/>
  <c r="F794" i="1"/>
  <c r="U793" i="1"/>
  <c r="Q793" i="1"/>
  <c r="P793" i="1"/>
  <c r="R793" i="1" s="1"/>
  <c r="O793" i="1"/>
  <c r="G793" i="1"/>
  <c r="F793" i="1"/>
  <c r="H793" i="1" s="1"/>
  <c r="U792" i="1"/>
  <c r="Q792" i="1"/>
  <c r="P792" i="1"/>
  <c r="R792" i="1" s="1"/>
  <c r="O792" i="1"/>
  <c r="G792" i="1"/>
  <c r="F792" i="1"/>
  <c r="H792" i="1" s="1"/>
  <c r="U791" i="1"/>
  <c r="Q791" i="1"/>
  <c r="P791" i="1"/>
  <c r="R791" i="1" s="1"/>
  <c r="O791" i="1"/>
  <c r="G791" i="1"/>
  <c r="H791" i="1" s="1"/>
  <c r="F791" i="1"/>
  <c r="U790" i="1"/>
  <c r="Q790" i="1"/>
  <c r="R790" i="1" s="1"/>
  <c r="P790" i="1"/>
  <c r="G790" i="1"/>
  <c r="F790" i="1"/>
  <c r="U789" i="1"/>
  <c r="Q789" i="1"/>
  <c r="P789" i="1"/>
  <c r="O789" i="1"/>
  <c r="G789" i="1"/>
  <c r="F789" i="1"/>
  <c r="U788" i="1"/>
  <c r="Q788" i="1"/>
  <c r="P788" i="1"/>
  <c r="O788" i="1"/>
  <c r="G788" i="1"/>
  <c r="F788" i="1"/>
  <c r="H788" i="1" s="1"/>
  <c r="U787" i="1"/>
  <c r="Q787" i="1"/>
  <c r="P787" i="1"/>
  <c r="R787" i="1" s="1"/>
  <c r="O787" i="1"/>
  <c r="G787" i="1"/>
  <c r="H787" i="1" s="1"/>
  <c r="F787" i="1"/>
  <c r="U786" i="1"/>
  <c r="Q786" i="1"/>
  <c r="P786" i="1"/>
  <c r="O786" i="1"/>
  <c r="G786" i="1"/>
  <c r="F786" i="1"/>
  <c r="H786" i="1" s="1"/>
  <c r="U785" i="1"/>
  <c r="Q785" i="1"/>
  <c r="P785" i="1"/>
  <c r="R785" i="1" s="1"/>
  <c r="O785" i="1"/>
  <c r="G785" i="1"/>
  <c r="F785" i="1"/>
  <c r="U784" i="1"/>
  <c r="Q784" i="1"/>
  <c r="P784" i="1"/>
  <c r="O784" i="1"/>
  <c r="G784" i="1"/>
  <c r="H784" i="1" s="1"/>
  <c r="F784" i="1"/>
  <c r="U783" i="1"/>
  <c r="Q783" i="1"/>
  <c r="P783" i="1"/>
  <c r="O783" i="1"/>
  <c r="H783" i="1"/>
  <c r="G783" i="1"/>
  <c r="F783" i="1"/>
  <c r="U782" i="1"/>
  <c r="Q782" i="1"/>
  <c r="P782" i="1"/>
  <c r="R782" i="1" s="1"/>
  <c r="O782" i="1"/>
  <c r="G782" i="1"/>
  <c r="H782" i="1" s="1"/>
  <c r="F782" i="1"/>
  <c r="U781" i="1"/>
  <c r="Q781" i="1"/>
  <c r="P781" i="1"/>
  <c r="R781" i="1" s="1"/>
  <c r="O781" i="1"/>
  <c r="G781" i="1"/>
  <c r="F781" i="1"/>
  <c r="U780" i="1"/>
  <c r="Q780" i="1"/>
  <c r="P780" i="1"/>
  <c r="R780" i="1" s="1"/>
  <c r="G780" i="1"/>
  <c r="F780" i="1"/>
  <c r="H780" i="1" s="1"/>
  <c r="U779" i="1"/>
  <c r="Q779" i="1"/>
  <c r="P779" i="1"/>
  <c r="R779" i="1" s="1"/>
  <c r="O779" i="1"/>
  <c r="G779" i="1"/>
  <c r="F779" i="1"/>
  <c r="H779" i="1" s="1"/>
  <c r="U778" i="1"/>
  <c r="Q778" i="1"/>
  <c r="P778" i="1"/>
  <c r="O778" i="1"/>
  <c r="G778" i="1"/>
  <c r="F778" i="1"/>
  <c r="H778" i="1" s="1"/>
  <c r="U777" i="1"/>
  <c r="Q777" i="1"/>
  <c r="P777" i="1"/>
  <c r="O777" i="1"/>
  <c r="G777" i="1"/>
  <c r="H777" i="1" s="1"/>
  <c r="F777" i="1"/>
  <c r="U776" i="1"/>
  <c r="R776" i="1"/>
  <c r="Q776" i="1"/>
  <c r="P776" i="1"/>
  <c r="O776" i="1"/>
  <c r="G776" i="1"/>
  <c r="F776" i="1"/>
  <c r="U775" i="1"/>
  <c r="Q775" i="1"/>
  <c r="P775" i="1"/>
  <c r="O775" i="1"/>
  <c r="G775" i="1"/>
  <c r="F775" i="1"/>
  <c r="H775" i="1" s="1"/>
  <c r="U774" i="1"/>
  <c r="Q774" i="1"/>
  <c r="P774" i="1"/>
  <c r="O774" i="1"/>
  <c r="G774" i="1"/>
  <c r="H774" i="1" s="1"/>
  <c r="F774" i="1"/>
  <c r="U773" i="1"/>
  <c r="Q773" i="1"/>
  <c r="R773" i="1" s="1"/>
  <c r="P773" i="1"/>
  <c r="O773" i="1"/>
  <c r="G773" i="1"/>
  <c r="F773" i="1"/>
  <c r="U772" i="1"/>
  <c r="Q772" i="1"/>
  <c r="P772" i="1"/>
  <c r="R772" i="1" s="1"/>
  <c r="O772" i="1"/>
  <c r="G772" i="1"/>
  <c r="H772" i="1" s="1"/>
  <c r="F772" i="1"/>
  <c r="U771" i="1"/>
  <c r="Q771" i="1"/>
  <c r="P771" i="1"/>
  <c r="R771" i="1" s="1"/>
  <c r="O771" i="1"/>
  <c r="G771" i="1"/>
  <c r="F771" i="1"/>
  <c r="H771" i="1" s="1"/>
  <c r="U770" i="1"/>
  <c r="Q770" i="1"/>
  <c r="R770" i="1" s="1"/>
  <c r="P770" i="1"/>
  <c r="G770" i="1"/>
  <c r="F770" i="1"/>
  <c r="U769" i="1"/>
  <c r="Q769" i="1"/>
  <c r="P769" i="1"/>
  <c r="R769" i="1" s="1"/>
  <c r="O769" i="1"/>
  <c r="G769" i="1"/>
  <c r="F769" i="1"/>
  <c r="U768" i="1"/>
  <c r="Q768" i="1"/>
  <c r="P768" i="1"/>
  <c r="O768" i="1"/>
  <c r="H768" i="1"/>
  <c r="G768" i="1"/>
  <c r="F768" i="1"/>
  <c r="U767" i="1"/>
  <c r="Q767" i="1"/>
  <c r="P767" i="1"/>
  <c r="O767" i="1"/>
  <c r="G767" i="1"/>
  <c r="F767" i="1"/>
  <c r="U766" i="1"/>
  <c r="Q766" i="1"/>
  <c r="P766" i="1"/>
  <c r="R766" i="1" s="1"/>
  <c r="O766" i="1"/>
  <c r="G766" i="1"/>
  <c r="H766" i="1" s="1"/>
  <c r="F766" i="1"/>
  <c r="U765" i="1"/>
  <c r="Q765" i="1"/>
  <c r="P765" i="1"/>
  <c r="R765" i="1" s="1"/>
  <c r="O765" i="1"/>
  <c r="G765" i="1"/>
  <c r="F765" i="1"/>
  <c r="H765" i="1" s="1"/>
  <c r="U764" i="1"/>
  <c r="Q764" i="1"/>
  <c r="P764" i="1"/>
  <c r="O764" i="1"/>
  <c r="G764" i="1"/>
  <c r="F764" i="1"/>
  <c r="H764" i="1" s="1"/>
  <c r="U763" i="1"/>
  <c r="Q763" i="1"/>
  <c r="P763" i="1"/>
  <c r="O763" i="1"/>
  <c r="H763" i="1"/>
  <c r="G763" i="1"/>
  <c r="F763" i="1"/>
  <c r="U762" i="1"/>
  <c r="Q762" i="1"/>
  <c r="P762" i="1"/>
  <c r="O762" i="1"/>
  <c r="G762" i="1"/>
  <c r="F762" i="1"/>
  <c r="U761" i="1"/>
  <c r="R761" i="1"/>
  <c r="Q761" i="1"/>
  <c r="P761" i="1"/>
  <c r="O761" i="1"/>
  <c r="G761" i="1"/>
  <c r="F761" i="1"/>
  <c r="U760" i="1"/>
  <c r="Q760" i="1"/>
  <c r="R760" i="1" s="1"/>
  <c r="P760" i="1"/>
  <c r="G760" i="1"/>
  <c r="F760" i="1"/>
  <c r="U759" i="1"/>
  <c r="Q759" i="1"/>
  <c r="P759" i="1"/>
  <c r="R759" i="1" s="1"/>
  <c r="G759" i="1"/>
  <c r="F759" i="1"/>
  <c r="U758" i="1"/>
  <c r="Q758" i="1"/>
  <c r="R758" i="1" s="1"/>
  <c r="P758" i="1"/>
  <c r="O758" i="1"/>
  <c r="G758" i="1"/>
  <c r="F758" i="1"/>
  <c r="H758" i="1" s="1"/>
  <c r="U757" i="1"/>
  <c r="Q757" i="1"/>
  <c r="P757" i="1"/>
  <c r="O757" i="1"/>
  <c r="G757" i="1"/>
  <c r="H757" i="1" s="1"/>
  <c r="F757" i="1"/>
  <c r="U756" i="1"/>
  <c r="Q756" i="1"/>
  <c r="P756" i="1"/>
  <c r="O756" i="1"/>
  <c r="G756" i="1"/>
  <c r="F756" i="1"/>
  <c r="U755" i="1"/>
  <c r="Q755" i="1"/>
  <c r="P755" i="1"/>
  <c r="O755" i="1"/>
  <c r="G755" i="1"/>
  <c r="F755" i="1"/>
  <c r="U754" i="1"/>
  <c r="Q754" i="1"/>
  <c r="P754" i="1"/>
  <c r="R754" i="1" s="1"/>
  <c r="O754" i="1"/>
  <c r="G754" i="1"/>
  <c r="F754" i="1"/>
  <c r="H754" i="1" s="1"/>
  <c r="U753" i="1"/>
  <c r="Q753" i="1"/>
  <c r="P753" i="1"/>
  <c r="O753" i="1"/>
  <c r="G753" i="1"/>
  <c r="F753" i="1"/>
  <c r="U752" i="1"/>
  <c r="Q752" i="1"/>
  <c r="P752" i="1"/>
  <c r="R752" i="1" s="1"/>
  <c r="O752" i="1"/>
  <c r="G752" i="1"/>
  <c r="F752" i="1"/>
  <c r="H752" i="1" s="1"/>
  <c r="U751" i="1"/>
  <c r="Q751" i="1"/>
  <c r="P751" i="1"/>
  <c r="O751" i="1"/>
  <c r="G751" i="1"/>
  <c r="F751" i="1"/>
  <c r="H751" i="1" s="1"/>
  <c r="U750" i="1"/>
  <c r="Q750" i="1"/>
  <c r="P750" i="1"/>
  <c r="R750" i="1" s="1"/>
  <c r="G750" i="1"/>
  <c r="F750" i="1"/>
  <c r="H750" i="1" s="1"/>
  <c r="U749" i="1"/>
  <c r="Q749" i="1"/>
  <c r="R749" i="1" s="1"/>
  <c r="P749" i="1"/>
  <c r="O749" i="1"/>
  <c r="H749" i="1"/>
  <c r="G749" i="1"/>
  <c r="F749" i="1"/>
  <c r="U748" i="1"/>
  <c r="Q748" i="1"/>
  <c r="P748" i="1"/>
  <c r="O748" i="1"/>
  <c r="G748" i="1"/>
  <c r="F748" i="1"/>
  <c r="H748" i="1" s="1"/>
  <c r="U747" i="1"/>
  <c r="Q747" i="1"/>
  <c r="P747" i="1"/>
  <c r="O747" i="1"/>
  <c r="G747" i="1"/>
  <c r="F747" i="1"/>
  <c r="H747" i="1" s="1"/>
  <c r="U746" i="1"/>
  <c r="Q746" i="1"/>
  <c r="P746" i="1"/>
  <c r="R746" i="1" s="1"/>
  <c r="O746" i="1"/>
  <c r="G746" i="1"/>
  <c r="F746" i="1"/>
  <c r="H746" i="1" s="1"/>
  <c r="U745" i="1"/>
  <c r="Q745" i="1"/>
  <c r="P745" i="1"/>
  <c r="R745" i="1" s="1"/>
  <c r="O745" i="1"/>
  <c r="G745" i="1"/>
  <c r="F745" i="1"/>
  <c r="H745" i="1" s="1"/>
  <c r="U744" i="1"/>
  <c r="Q744" i="1"/>
  <c r="P744" i="1"/>
  <c r="R744" i="1" s="1"/>
  <c r="O744" i="1"/>
  <c r="G744" i="1"/>
  <c r="F744" i="1"/>
  <c r="U743" i="1"/>
  <c r="Q743" i="1"/>
  <c r="P743" i="1"/>
  <c r="R743" i="1" s="1"/>
  <c r="O743" i="1"/>
  <c r="H743" i="1"/>
  <c r="G743" i="1"/>
  <c r="F743" i="1"/>
  <c r="U742" i="1"/>
  <c r="Q742" i="1"/>
  <c r="P742" i="1"/>
  <c r="O742" i="1"/>
  <c r="G742" i="1"/>
  <c r="F742" i="1"/>
  <c r="U741" i="1"/>
  <c r="Q741" i="1"/>
  <c r="P741" i="1"/>
  <c r="O741" i="1"/>
  <c r="G741" i="1"/>
  <c r="F741" i="1"/>
  <c r="H741" i="1" s="1"/>
  <c r="U740" i="1"/>
  <c r="Q740" i="1"/>
  <c r="P740" i="1"/>
  <c r="R740" i="1" s="1"/>
  <c r="G740" i="1"/>
  <c r="F740" i="1"/>
  <c r="U739" i="1"/>
  <c r="Q739" i="1"/>
  <c r="P739" i="1"/>
  <c r="R739" i="1" s="1"/>
  <c r="O739" i="1"/>
  <c r="G739" i="1"/>
  <c r="F739" i="1"/>
  <c r="U738" i="1"/>
  <c r="Q738" i="1"/>
  <c r="P738" i="1"/>
  <c r="R738" i="1" s="1"/>
  <c r="O738" i="1"/>
  <c r="G738" i="1"/>
  <c r="F738" i="1"/>
  <c r="H738" i="1" s="1"/>
  <c r="U737" i="1"/>
  <c r="Q737" i="1"/>
  <c r="P737" i="1"/>
  <c r="O737" i="1"/>
  <c r="G737" i="1"/>
  <c r="F737" i="1"/>
  <c r="U736" i="1"/>
  <c r="Q736" i="1"/>
  <c r="P736" i="1"/>
  <c r="R736" i="1" s="1"/>
  <c r="O736" i="1"/>
  <c r="H736" i="1"/>
  <c r="G736" i="1"/>
  <c r="F736" i="1"/>
  <c r="U735" i="1"/>
  <c r="Q735" i="1"/>
  <c r="P735" i="1"/>
  <c r="O735" i="1"/>
  <c r="G735" i="1"/>
  <c r="F735" i="1"/>
  <c r="H735" i="1" s="1"/>
  <c r="U734" i="1"/>
  <c r="Q734" i="1"/>
  <c r="P734" i="1"/>
  <c r="R734" i="1" s="1"/>
  <c r="O734" i="1"/>
  <c r="H734" i="1"/>
  <c r="G734" i="1"/>
  <c r="F734" i="1"/>
  <c r="U733" i="1"/>
  <c r="Q733" i="1"/>
  <c r="P733" i="1"/>
  <c r="R733" i="1" s="1"/>
  <c r="O733" i="1"/>
  <c r="G733" i="1"/>
  <c r="F733" i="1"/>
  <c r="U732" i="1"/>
  <c r="R732" i="1"/>
  <c r="Q732" i="1"/>
  <c r="P732" i="1"/>
  <c r="O732" i="1"/>
  <c r="G732" i="1"/>
  <c r="F732" i="1"/>
  <c r="H732" i="1" s="1"/>
  <c r="U731" i="1"/>
  <c r="Q731" i="1"/>
  <c r="P731" i="1"/>
  <c r="R731" i="1" s="1"/>
  <c r="O731" i="1"/>
  <c r="G731" i="1"/>
  <c r="F731" i="1"/>
  <c r="H731" i="1" s="1"/>
  <c r="U730" i="1"/>
  <c r="Q730" i="1"/>
  <c r="P730" i="1"/>
  <c r="G730" i="1"/>
  <c r="H730" i="1" s="1"/>
  <c r="F730" i="1"/>
  <c r="U729" i="1"/>
  <c r="Q729" i="1"/>
  <c r="P729" i="1"/>
  <c r="R729" i="1" s="1"/>
  <c r="O729" i="1"/>
  <c r="G729" i="1"/>
  <c r="F729" i="1"/>
  <c r="H729" i="1" s="1"/>
  <c r="U728" i="1"/>
  <c r="Q728" i="1"/>
  <c r="P728" i="1"/>
  <c r="R728" i="1" s="1"/>
  <c r="O728" i="1"/>
  <c r="G728" i="1"/>
  <c r="F728" i="1"/>
  <c r="H728" i="1" s="1"/>
  <c r="U727" i="1"/>
  <c r="Q727" i="1"/>
  <c r="P727" i="1"/>
  <c r="R727" i="1" s="1"/>
  <c r="O727" i="1"/>
  <c r="G727" i="1"/>
  <c r="F727" i="1"/>
  <c r="H727" i="1" s="1"/>
  <c r="U726" i="1"/>
  <c r="Q726" i="1"/>
  <c r="P726" i="1"/>
  <c r="O726" i="1"/>
  <c r="G726" i="1"/>
  <c r="F726" i="1"/>
  <c r="H726" i="1" s="1"/>
  <c r="U725" i="1"/>
  <c r="Q725" i="1"/>
  <c r="P725" i="1"/>
  <c r="O725" i="1"/>
  <c r="G725" i="1"/>
  <c r="F725" i="1"/>
  <c r="U724" i="1"/>
  <c r="Q724" i="1"/>
  <c r="P724" i="1"/>
  <c r="O724" i="1"/>
  <c r="G724" i="1"/>
  <c r="H724" i="1" s="1"/>
  <c r="F724" i="1"/>
  <c r="U723" i="1"/>
  <c r="Q723" i="1"/>
  <c r="P723" i="1"/>
  <c r="R723" i="1" s="1"/>
  <c r="O723" i="1"/>
  <c r="G723" i="1"/>
  <c r="H723" i="1" s="1"/>
  <c r="F723" i="1"/>
  <c r="U722" i="1"/>
  <c r="Q722" i="1"/>
  <c r="P722" i="1"/>
  <c r="O722" i="1"/>
  <c r="G722" i="1"/>
  <c r="F722" i="1"/>
  <c r="H722" i="1" s="1"/>
  <c r="U721" i="1"/>
  <c r="Q721" i="1"/>
  <c r="P721" i="1"/>
  <c r="O721" i="1"/>
  <c r="G721" i="1"/>
  <c r="F721" i="1"/>
  <c r="H721" i="1" s="1"/>
  <c r="U720" i="1"/>
  <c r="Q720" i="1"/>
  <c r="P720" i="1"/>
  <c r="R720" i="1" s="1"/>
  <c r="G720" i="1"/>
  <c r="H720" i="1" s="1"/>
  <c r="F720" i="1"/>
  <c r="U719" i="1"/>
  <c r="Q719" i="1"/>
  <c r="P719" i="1"/>
  <c r="R719" i="1" s="1"/>
  <c r="G719" i="1"/>
  <c r="F719" i="1"/>
  <c r="H719" i="1" s="1"/>
  <c r="U718" i="1"/>
  <c r="Q718" i="1"/>
  <c r="P718" i="1"/>
  <c r="R718" i="1" s="1"/>
  <c r="O718" i="1"/>
  <c r="G718" i="1"/>
  <c r="F718" i="1"/>
  <c r="U717" i="1"/>
  <c r="Q717" i="1"/>
  <c r="P717" i="1"/>
  <c r="R717" i="1" s="1"/>
  <c r="O717" i="1"/>
  <c r="H717" i="1"/>
  <c r="G717" i="1"/>
  <c r="F717" i="1"/>
  <c r="U716" i="1"/>
  <c r="Q716" i="1"/>
  <c r="P716" i="1"/>
  <c r="R716" i="1" s="1"/>
  <c r="O716" i="1"/>
  <c r="G716" i="1"/>
  <c r="F716" i="1"/>
  <c r="U715" i="1"/>
  <c r="Q715" i="1"/>
  <c r="P715" i="1"/>
  <c r="R715" i="1" s="1"/>
  <c r="O715" i="1"/>
  <c r="G715" i="1"/>
  <c r="F715" i="1"/>
  <c r="H715" i="1" s="1"/>
  <c r="U714" i="1"/>
  <c r="Q714" i="1"/>
  <c r="P714" i="1"/>
  <c r="R714" i="1" s="1"/>
  <c r="O714" i="1"/>
  <c r="G714" i="1"/>
  <c r="F714" i="1"/>
  <c r="H714" i="1" s="1"/>
  <c r="U713" i="1"/>
  <c r="Q713" i="1"/>
  <c r="P713" i="1"/>
  <c r="O713" i="1"/>
  <c r="G713" i="1"/>
  <c r="F713" i="1"/>
  <c r="H713" i="1" s="1"/>
  <c r="U712" i="1"/>
  <c r="R712" i="1"/>
  <c r="Q712" i="1"/>
  <c r="P712" i="1"/>
  <c r="O712" i="1"/>
  <c r="G712" i="1"/>
  <c r="F712" i="1"/>
  <c r="U711" i="1"/>
  <c r="Q711" i="1"/>
  <c r="P711" i="1"/>
  <c r="R711" i="1" s="1"/>
  <c r="O711" i="1"/>
  <c r="G711" i="1"/>
  <c r="F711" i="1"/>
  <c r="U710" i="1"/>
  <c r="Q710" i="1"/>
  <c r="P710" i="1"/>
  <c r="R710" i="1" s="1"/>
  <c r="O710" i="1"/>
  <c r="G710" i="1"/>
  <c r="F710" i="1"/>
  <c r="U709" i="1"/>
  <c r="Q709" i="1"/>
  <c r="P709" i="1"/>
  <c r="R709" i="1" s="1"/>
  <c r="G709" i="1"/>
  <c r="F709" i="1"/>
  <c r="U708" i="1"/>
  <c r="Q708" i="1"/>
  <c r="R708" i="1" s="1"/>
  <c r="P708" i="1"/>
  <c r="O708" i="1"/>
  <c r="H708" i="1"/>
  <c r="G708" i="1"/>
  <c r="F708" i="1"/>
  <c r="U707" i="1"/>
  <c r="Q707" i="1"/>
  <c r="P707" i="1"/>
  <c r="R707" i="1" s="1"/>
  <c r="O707" i="1"/>
  <c r="G707" i="1"/>
  <c r="H707" i="1" s="1"/>
  <c r="F707" i="1"/>
  <c r="U706" i="1"/>
  <c r="Q706" i="1"/>
  <c r="P706" i="1"/>
  <c r="R706" i="1" s="1"/>
  <c r="O706" i="1"/>
  <c r="G706" i="1"/>
  <c r="F706" i="1"/>
  <c r="U705" i="1"/>
  <c r="Q705" i="1"/>
  <c r="P705" i="1"/>
  <c r="R705" i="1" s="1"/>
  <c r="O705" i="1"/>
  <c r="G705" i="1"/>
  <c r="H705" i="1" s="1"/>
  <c r="F705" i="1"/>
  <c r="U704" i="1"/>
  <c r="Q704" i="1"/>
  <c r="P704" i="1"/>
  <c r="R704" i="1" s="1"/>
  <c r="O704" i="1"/>
  <c r="G704" i="1"/>
  <c r="H704" i="1" s="1"/>
  <c r="F704" i="1"/>
  <c r="U703" i="1"/>
  <c r="Q703" i="1"/>
  <c r="P703" i="1"/>
  <c r="O703" i="1"/>
  <c r="G703" i="1"/>
  <c r="F703" i="1"/>
  <c r="H703" i="1" s="1"/>
  <c r="U702" i="1"/>
  <c r="Q702" i="1"/>
  <c r="P702" i="1"/>
  <c r="R702" i="1" s="1"/>
  <c r="O702" i="1"/>
  <c r="G702" i="1"/>
  <c r="H702" i="1" s="1"/>
  <c r="F702" i="1"/>
  <c r="U701" i="1"/>
  <c r="Q701" i="1"/>
  <c r="P701" i="1"/>
  <c r="R701" i="1" s="1"/>
  <c r="O701" i="1"/>
  <c r="G701" i="1"/>
  <c r="F701" i="1"/>
  <c r="U700" i="1"/>
  <c r="Q700" i="1"/>
  <c r="P700" i="1"/>
  <c r="O700" i="1"/>
  <c r="G700" i="1"/>
  <c r="F700" i="1"/>
  <c r="H700" i="1" s="1"/>
  <c r="U699" i="1"/>
  <c r="Q699" i="1"/>
  <c r="P699" i="1"/>
  <c r="R699" i="1" s="1"/>
  <c r="G699" i="1"/>
  <c r="H699" i="1" s="1"/>
  <c r="F699" i="1"/>
  <c r="U698" i="1"/>
  <c r="Q698" i="1"/>
  <c r="P698" i="1"/>
  <c r="R698" i="1" s="1"/>
  <c r="O698" i="1"/>
  <c r="G698" i="1"/>
  <c r="F698" i="1"/>
  <c r="U697" i="1"/>
  <c r="Q697" i="1"/>
  <c r="P697" i="1"/>
  <c r="O697" i="1"/>
  <c r="G697" i="1"/>
  <c r="F697" i="1"/>
  <c r="U696" i="1"/>
  <c r="Q696" i="1"/>
  <c r="P696" i="1"/>
  <c r="R696" i="1" s="1"/>
  <c r="O696" i="1"/>
  <c r="G696" i="1"/>
  <c r="F696" i="1"/>
  <c r="H696" i="1" s="1"/>
  <c r="U695" i="1"/>
  <c r="R695" i="1"/>
  <c r="Q695" i="1"/>
  <c r="P695" i="1"/>
  <c r="O695" i="1"/>
  <c r="G695" i="1"/>
  <c r="F695" i="1"/>
  <c r="H695" i="1" s="1"/>
  <c r="U694" i="1"/>
  <c r="Q694" i="1"/>
  <c r="P694" i="1"/>
  <c r="O694" i="1"/>
  <c r="G694" i="1"/>
  <c r="F694" i="1"/>
  <c r="H694" i="1" s="1"/>
  <c r="U693" i="1"/>
  <c r="R693" i="1"/>
  <c r="Q693" i="1"/>
  <c r="P693" i="1"/>
  <c r="O693" i="1"/>
  <c r="G693" i="1"/>
  <c r="F693" i="1"/>
  <c r="U692" i="1"/>
  <c r="Q692" i="1"/>
  <c r="P692" i="1"/>
  <c r="R692" i="1" s="1"/>
  <c r="O692" i="1"/>
  <c r="H692" i="1"/>
  <c r="G692" i="1"/>
  <c r="F692" i="1"/>
  <c r="U691" i="1"/>
  <c r="Q691" i="1"/>
  <c r="P691" i="1"/>
  <c r="R691" i="1" s="1"/>
  <c r="O691" i="1"/>
  <c r="G691" i="1"/>
  <c r="F691" i="1"/>
  <c r="U690" i="1"/>
  <c r="Q690" i="1"/>
  <c r="R690" i="1" s="1"/>
  <c r="P690" i="1"/>
  <c r="O690" i="1"/>
  <c r="G690" i="1"/>
  <c r="F690" i="1"/>
  <c r="H690" i="1" s="1"/>
  <c r="U689" i="1"/>
  <c r="Q689" i="1"/>
  <c r="P689" i="1"/>
  <c r="R689" i="1" s="1"/>
  <c r="G689" i="1"/>
  <c r="F689" i="1"/>
  <c r="U688" i="1"/>
  <c r="Q688" i="1"/>
  <c r="P688" i="1"/>
  <c r="O688" i="1"/>
  <c r="G688" i="1"/>
  <c r="F688" i="1"/>
  <c r="U687" i="1"/>
  <c r="Q687" i="1"/>
  <c r="P687" i="1"/>
  <c r="O687" i="1"/>
  <c r="H687" i="1"/>
  <c r="G687" i="1"/>
  <c r="F687" i="1"/>
  <c r="U686" i="1"/>
  <c r="Q686" i="1"/>
  <c r="P686" i="1"/>
  <c r="R686" i="1" s="1"/>
  <c r="O686" i="1"/>
  <c r="G686" i="1"/>
  <c r="F686" i="1"/>
  <c r="U685" i="1"/>
  <c r="Q685" i="1"/>
  <c r="P685" i="1"/>
  <c r="O685" i="1"/>
  <c r="G685" i="1"/>
  <c r="F685" i="1"/>
  <c r="H685" i="1" s="1"/>
  <c r="U684" i="1"/>
  <c r="Q684" i="1"/>
  <c r="P684" i="1"/>
  <c r="R684" i="1" s="1"/>
  <c r="O684" i="1"/>
  <c r="G684" i="1"/>
  <c r="F684" i="1"/>
  <c r="U683" i="1"/>
  <c r="Q683" i="1"/>
  <c r="P683" i="1"/>
  <c r="O683" i="1"/>
  <c r="G683" i="1"/>
  <c r="F683" i="1"/>
  <c r="H683" i="1" s="1"/>
  <c r="U682" i="1"/>
  <c r="Q682" i="1"/>
  <c r="R682" i="1" s="1"/>
  <c r="P682" i="1"/>
  <c r="O682" i="1"/>
  <c r="G682" i="1"/>
  <c r="F682" i="1"/>
  <c r="U681" i="1"/>
  <c r="Q681" i="1"/>
  <c r="P681" i="1"/>
  <c r="R681" i="1" s="1"/>
  <c r="O681" i="1"/>
  <c r="G681" i="1"/>
  <c r="F681" i="1"/>
  <c r="U680" i="1"/>
  <c r="Q680" i="1"/>
  <c r="P680" i="1"/>
  <c r="O680" i="1"/>
  <c r="G680" i="1"/>
  <c r="F680" i="1"/>
  <c r="U679" i="1"/>
  <c r="Q679" i="1"/>
  <c r="P679" i="1"/>
  <c r="R679" i="1" s="1"/>
  <c r="G679" i="1"/>
  <c r="F679" i="1"/>
  <c r="U678" i="1"/>
  <c r="Q678" i="1"/>
  <c r="P678" i="1"/>
  <c r="R678" i="1" s="1"/>
  <c r="O678" i="1"/>
  <c r="G678" i="1"/>
  <c r="F678" i="1"/>
  <c r="U677" i="1"/>
  <c r="Q677" i="1"/>
  <c r="P677" i="1"/>
  <c r="R677" i="1" s="1"/>
  <c r="O677" i="1"/>
  <c r="G677" i="1"/>
  <c r="F677" i="1"/>
  <c r="H677" i="1" s="1"/>
  <c r="U676" i="1"/>
  <c r="Q676" i="1"/>
  <c r="R676" i="1" s="1"/>
  <c r="P676" i="1"/>
  <c r="O676" i="1"/>
  <c r="G676" i="1"/>
  <c r="F676" i="1"/>
  <c r="H676" i="1" s="1"/>
  <c r="U675" i="1"/>
  <c r="Q675" i="1"/>
  <c r="P675" i="1"/>
  <c r="O675" i="1"/>
  <c r="G675" i="1"/>
  <c r="F675" i="1"/>
  <c r="H675" i="1" s="1"/>
  <c r="U674" i="1"/>
  <c r="Q674" i="1"/>
  <c r="P674" i="1"/>
  <c r="O674" i="1"/>
  <c r="G674" i="1"/>
  <c r="F674" i="1"/>
  <c r="U673" i="1"/>
  <c r="Q673" i="1"/>
  <c r="P673" i="1"/>
  <c r="R673" i="1" s="1"/>
  <c r="O673" i="1"/>
  <c r="H673" i="1"/>
  <c r="G673" i="1"/>
  <c r="F673" i="1"/>
  <c r="U672" i="1"/>
  <c r="Q672" i="1"/>
  <c r="P672" i="1"/>
  <c r="O672" i="1"/>
  <c r="G672" i="1"/>
  <c r="F672" i="1"/>
  <c r="U671" i="1"/>
  <c r="Q671" i="1"/>
  <c r="P671" i="1"/>
  <c r="O671" i="1"/>
  <c r="G671" i="1"/>
  <c r="F671" i="1"/>
  <c r="H671" i="1" s="1"/>
  <c r="U670" i="1"/>
  <c r="Q670" i="1"/>
  <c r="P670" i="1"/>
  <c r="R670" i="1" s="1"/>
  <c r="O670" i="1"/>
  <c r="G670" i="1"/>
  <c r="F670" i="1"/>
  <c r="H670" i="1" s="1"/>
  <c r="U669" i="1"/>
  <c r="Q669" i="1"/>
  <c r="P669" i="1"/>
  <c r="G669" i="1"/>
  <c r="F669" i="1"/>
  <c r="U668" i="1"/>
  <c r="Q668" i="1"/>
  <c r="R668" i="1" s="1"/>
  <c r="P668" i="1"/>
  <c r="O668" i="1"/>
  <c r="G668" i="1"/>
  <c r="F668" i="1"/>
  <c r="H668" i="1" s="1"/>
  <c r="U667" i="1"/>
  <c r="Q667" i="1"/>
  <c r="P667" i="1"/>
  <c r="O667" i="1"/>
  <c r="G667" i="1"/>
  <c r="H667" i="1" s="1"/>
  <c r="F667" i="1"/>
  <c r="U666" i="1"/>
  <c r="Q666" i="1"/>
  <c r="P666" i="1"/>
  <c r="R666" i="1" s="1"/>
  <c r="O666" i="1"/>
  <c r="G666" i="1"/>
  <c r="F666" i="1"/>
  <c r="U665" i="1"/>
  <c r="Q665" i="1"/>
  <c r="R665" i="1" s="1"/>
  <c r="P665" i="1"/>
  <c r="O665" i="1"/>
  <c r="G665" i="1"/>
  <c r="F665" i="1"/>
  <c r="U664" i="1"/>
  <c r="Q664" i="1"/>
  <c r="P664" i="1"/>
  <c r="O664" i="1"/>
  <c r="G664" i="1"/>
  <c r="F664" i="1"/>
  <c r="U663" i="1"/>
  <c r="Q663" i="1"/>
  <c r="P663" i="1"/>
  <c r="R663" i="1" s="1"/>
  <c r="O663" i="1"/>
  <c r="G663" i="1"/>
  <c r="F663" i="1"/>
  <c r="U662" i="1"/>
  <c r="Q662" i="1"/>
  <c r="P662" i="1"/>
  <c r="R662" i="1" s="1"/>
  <c r="O662" i="1"/>
  <c r="G662" i="1"/>
  <c r="F662" i="1"/>
  <c r="U661" i="1"/>
  <c r="Q661" i="1"/>
  <c r="P661" i="1"/>
  <c r="O661" i="1"/>
  <c r="G661" i="1"/>
  <c r="H661" i="1" s="1"/>
  <c r="F661" i="1"/>
  <c r="U660" i="1"/>
  <c r="Q660" i="1"/>
  <c r="P660" i="1"/>
  <c r="R660" i="1" s="1"/>
  <c r="O660" i="1"/>
  <c r="G660" i="1"/>
  <c r="F660" i="1"/>
  <c r="H660" i="1" s="1"/>
  <c r="U659" i="1"/>
  <c r="Q659" i="1"/>
  <c r="R659" i="1" s="1"/>
  <c r="P659" i="1"/>
  <c r="H659" i="1"/>
  <c r="G659" i="1"/>
  <c r="F659" i="1"/>
  <c r="U658" i="1"/>
  <c r="Q658" i="1"/>
  <c r="P658" i="1"/>
  <c r="R658" i="1" s="1"/>
  <c r="G658" i="1"/>
  <c r="F658" i="1"/>
  <c r="U657" i="1"/>
  <c r="Q657" i="1"/>
  <c r="P657" i="1"/>
  <c r="O657" i="1"/>
  <c r="H657" i="1"/>
  <c r="G657" i="1"/>
  <c r="F657" i="1"/>
  <c r="U656" i="1"/>
  <c r="Q656" i="1"/>
  <c r="P656" i="1"/>
  <c r="R656" i="1" s="1"/>
  <c r="O656" i="1"/>
  <c r="G656" i="1"/>
  <c r="F656" i="1"/>
  <c r="U655" i="1"/>
  <c r="Q655" i="1"/>
  <c r="P655" i="1"/>
  <c r="O655" i="1"/>
  <c r="G655" i="1"/>
  <c r="F655" i="1"/>
  <c r="H655" i="1" s="1"/>
  <c r="U654" i="1"/>
  <c r="Q654" i="1"/>
  <c r="P654" i="1"/>
  <c r="R654" i="1" s="1"/>
  <c r="O654" i="1"/>
  <c r="G654" i="1"/>
  <c r="F654" i="1"/>
  <c r="U653" i="1"/>
  <c r="R653" i="1"/>
  <c r="Q653" i="1"/>
  <c r="P653" i="1"/>
  <c r="O653" i="1"/>
  <c r="G653" i="1"/>
  <c r="F653" i="1"/>
  <c r="H653" i="1" s="1"/>
  <c r="U652" i="1"/>
  <c r="Q652" i="1"/>
  <c r="P652" i="1"/>
  <c r="O652" i="1"/>
  <c r="G652" i="1"/>
  <c r="F652" i="1"/>
  <c r="U651" i="1"/>
  <c r="Q651" i="1"/>
  <c r="P651" i="1"/>
  <c r="R651" i="1" s="1"/>
  <c r="O651" i="1"/>
  <c r="G651" i="1"/>
  <c r="F651" i="1"/>
  <c r="U650" i="1"/>
  <c r="Q650" i="1"/>
  <c r="P650" i="1"/>
  <c r="R650" i="1" s="1"/>
  <c r="O650" i="1"/>
  <c r="G650" i="1"/>
  <c r="F650" i="1"/>
  <c r="U649" i="1"/>
  <c r="Q649" i="1"/>
  <c r="P649" i="1"/>
  <c r="O649" i="1"/>
  <c r="G649" i="1"/>
  <c r="F649" i="1"/>
  <c r="H649" i="1" s="1"/>
  <c r="U648" i="1"/>
  <c r="Q648" i="1"/>
  <c r="P648" i="1"/>
  <c r="R648" i="1" s="1"/>
  <c r="G648" i="1"/>
  <c r="F648" i="1"/>
  <c r="U647" i="1"/>
  <c r="Q647" i="1"/>
  <c r="P647" i="1"/>
  <c r="R647" i="1" s="1"/>
  <c r="G647" i="1"/>
  <c r="F647" i="1"/>
  <c r="H647" i="1" s="1"/>
  <c r="U646" i="1"/>
  <c r="Q646" i="1"/>
  <c r="P646" i="1"/>
  <c r="R646" i="1" s="1"/>
  <c r="O646" i="1"/>
  <c r="G646" i="1"/>
  <c r="F646" i="1"/>
  <c r="H646" i="1" s="1"/>
  <c r="U645" i="1"/>
  <c r="Q645" i="1"/>
  <c r="P645" i="1"/>
  <c r="O645" i="1"/>
  <c r="G645" i="1"/>
  <c r="F645" i="1"/>
  <c r="H645" i="1" s="1"/>
  <c r="U644" i="1"/>
  <c r="Q644" i="1"/>
  <c r="P644" i="1"/>
  <c r="R644" i="1" s="1"/>
  <c r="O644" i="1"/>
  <c r="G644" i="1"/>
  <c r="H644" i="1" s="1"/>
  <c r="F644" i="1"/>
  <c r="U643" i="1"/>
  <c r="Q643" i="1"/>
  <c r="P643" i="1"/>
  <c r="O643" i="1"/>
  <c r="H643" i="1"/>
  <c r="G643" i="1"/>
  <c r="F643" i="1"/>
  <c r="U642" i="1"/>
  <c r="Q642" i="1"/>
  <c r="P642" i="1"/>
  <c r="O642" i="1"/>
  <c r="G642" i="1"/>
  <c r="F642" i="1"/>
  <c r="H642" i="1" s="1"/>
  <c r="U641" i="1"/>
  <c r="R641" i="1"/>
  <c r="Q641" i="1"/>
  <c r="P641" i="1"/>
  <c r="O641" i="1"/>
  <c r="G641" i="1"/>
  <c r="F641" i="1"/>
  <c r="H641" i="1" s="1"/>
  <c r="U640" i="1"/>
  <c r="Q640" i="1"/>
  <c r="P640" i="1"/>
  <c r="R640" i="1" s="1"/>
  <c r="O640" i="1"/>
  <c r="G640" i="1"/>
  <c r="F640" i="1"/>
  <c r="H640" i="1" s="1"/>
  <c r="U639" i="1"/>
  <c r="Q639" i="1"/>
  <c r="R639" i="1" s="1"/>
  <c r="P639" i="1"/>
  <c r="O639" i="1"/>
  <c r="G639" i="1"/>
  <c r="F639" i="1"/>
  <c r="H639" i="1" s="1"/>
  <c r="U638" i="1"/>
  <c r="Q638" i="1"/>
  <c r="P638" i="1"/>
  <c r="R638" i="1" s="1"/>
  <c r="O638" i="1"/>
  <c r="H638" i="1"/>
  <c r="G638" i="1"/>
  <c r="F638" i="1"/>
  <c r="U637" i="1"/>
  <c r="Q637" i="1"/>
  <c r="P637" i="1"/>
  <c r="G637" i="1"/>
  <c r="H637" i="1" s="1"/>
  <c r="F637" i="1"/>
  <c r="U636" i="1"/>
  <c r="Q636" i="1"/>
  <c r="P636" i="1"/>
  <c r="R636" i="1" s="1"/>
  <c r="O636" i="1"/>
  <c r="G636" i="1"/>
  <c r="F636" i="1"/>
  <c r="H636" i="1" s="1"/>
  <c r="U635" i="1"/>
  <c r="Q635" i="1"/>
  <c r="P635" i="1"/>
  <c r="R635" i="1" s="1"/>
  <c r="O635" i="1"/>
  <c r="G635" i="1"/>
  <c r="F635" i="1"/>
  <c r="U634" i="1"/>
  <c r="Q634" i="1"/>
  <c r="P634" i="1"/>
  <c r="R634" i="1" s="1"/>
  <c r="O634" i="1"/>
  <c r="G634" i="1"/>
  <c r="F634" i="1"/>
  <c r="H634" i="1" s="1"/>
  <c r="U633" i="1"/>
  <c r="Q633" i="1"/>
  <c r="P633" i="1"/>
  <c r="R633" i="1" s="1"/>
  <c r="O633" i="1"/>
  <c r="G633" i="1"/>
  <c r="F633" i="1"/>
  <c r="H633" i="1" s="1"/>
  <c r="U632" i="1"/>
  <c r="Q632" i="1"/>
  <c r="R632" i="1" s="1"/>
  <c r="P632" i="1"/>
  <c r="O632" i="1"/>
  <c r="G632" i="1"/>
  <c r="F632" i="1"/>
  <c r="U631" i="1"/>
  <c r="R631" i="1"/>
  <c r="Q631" i="1"/>
  <c r="P631" i="1"/>
  <c r="O631" i="1"/>
  <c r="G631" i="1"/>
  <c r="H631" i="1" s="1"/>
  <c r="F631" i="1"/>
  <c r="U630" i="1"/>
  <c r="Q630" i="1"/>
  <c r="P630" i="1"/>
  <c r="O630" i="1"/>
  <c r="G630" i="1"/>
  <c r="F630" i="1"/>
  <c r="U629" i="1"/>
  <c r="Q629" i="1"/>
  <c r="P629" i="1"/>
  <c r="R629" i="1" s="1"/>
  <c r="O629" i="1"/>
  <c r="G629" i="1"/>
  <c r="H629" i="1" s="1"/>
  <c r="F629" i="1"/>
  <c r="U628" i="1"/>
  <c r="R628" i="1"/>
  <c r="Q628" i="1"/>
  <c r="P628" i="1"/>
  <c r="O628" i="1"/>
  <c r="G628" i="1"/>
  <c r="F628" i="1"/>
  <c r="H628" i="1" s="1"/>
  <c r="U627" i="1"/>
  <c r="Q627" i="1"/>
  <c r="P627" i="1"/>
  <c r="R627" i="1" s="1"/>
  <c r="G627" i="1"/>
  <c r="F627" i="1"/>
  <c r="H627" i="1" s="1"/>
  <c r="U626" i="1"/>
  <c r="Q626" i="1"/>
  <c r="P626" i="1"/>
  <c r="R626" i="1" s="1"/>
  <c r="O626" i="1"/>
  <c r="G626" i="1"/>
  <c r="F626" i="1"/>
  <c r="H626" i="1" s="1"/>
  <c r="U625" i="1"/>
  <c r="Q625" i="1"/>
  <c r="P625" i="1"/>
  <c r="O625" i="1"/>
  <c r="G625" i="1"/>
  <c r="F625" i="1"/>
  <c r="H625" i="1" s="1"/>
  <c r="U624" i="1"/>
  <c r="Q624" i="1"/>
  <c r="P624" i="1"/>
  <c r="O624" i="1"/>
  <c r="G624" i="1"/>
  <c r="H624" i="1" s="1"/>
  <c r="F624" i="1"/>
  <c r="U623" i="1"/>
  <c r="R623" i="1"/>
  <c r="Q623" i="1"/>
  <c r="P623" i="1"/>
  <c r="O623" i="1"/>
  <c r="G623" i="1"/>
  <c r="H623" i="1" s="1"/>
  <c r="F623" i="1"/>
  <c r="U622" i="1"/>
  <c r="Q622" i="1"/>
  <c r="P622" i="1"/>
  <c r="O622" i="1"/>
  <c r="G622" i="1"/>
  <c r="F622" i="1"/>
  <c r="U621" i="1"/>
  <c r="Q621" i="1"/>
  <c r="P621" i="1"/>
  <c r="O621" i="1"/>
  <c r="H621" i="1"/>
  <c r="G621" i="1"/>
  <c r="F621" i="1"/>
  <c r="U620" i="1"/>
  <c r="Q620" i="1"/>
  <c r="R620" i="1" s="1"/>
  <c r="P620" i="1"/>
  <c r="O620" i="1"/>
  <c r="G620" i="1"/>
  <c r="F620" i="1"/>
  <c r="U619" i="1"/>
  <c r="Q619" i="1"/>
  <c r="P619" i="1"/>
  <c r="O619" i="1"/>
  <c r="G619" i="1"/>
  <c r="F619" i="1"/>
  <c r="H619" i="1" s="1"/>
  <c r="U618" i="1"/>
  <c r="Q618" i="1"/>
  <c r="P618" i="1"/>
  <c r="R618" i="1" s="1"/>
  <c r="O618" i="1"/>
  <c r="G618" i="1"/>
  <c r="F618" i="1"/>
  <c r="H618" i="1" s="1"/>
  <c r="U617" i="1"/>
  <c r="Q617" i="1"/>
  <c r="P617" i="1"/>
  <c r="G617" i="1"/>
  <c r="F617" i="1"/>
  <c r="H617" i="1" s="1"/>
  <c r="U616" i="1"/>
  <c r="Q616" i="1"/>
  <c r="P616" i="1"/>
  <c r="R616" i="1" s="1"/>
  <c r="O616" i="1"/>
  <c r="G616" i="1"/>
  <c r="F616" i="1"/>
  <c r="U615" i="1"/>
  <c r="R615" i="1"/>
  <c r="Q615" i="1"/>
  <c r="P615" i="1"/>
  <c r="O615" i="1"/>
  <c r="G615" i="1"/>
  <c r="F615" i="1"/>
  <c r="H615" i="1" s="1"/>
  <c r="U614" i="1"/>
  <c r="Q614" i="1"/>
  <c r="P614" i="1"/>
  <c r="O614" i="1"/>
  <c r="G614" i="1"/>
  <c r="H614" i="1" s="1"/>
  <c r="F614" i="1"/>
  <c r="U613" i="1"/>
  <c r="Q613" i="1"/>
  <c r="P613" i="1"/>
  <c r="O613" i="1"/>
  <c r="G613" i="1"/>
  <c r="F613" i="1"/>
  <c r="H613" i="1" s="1"/>
  <c r="U612" i="1"/>
  <c r="Q612" i="1"/>
  <c r="P612" i="1"/>
  <c r="O612" i="1"/>
  <c r="H612" i="1"/>
  <c r="G612" i="1"/>
  <c r="F612" i="1"/>
  <c r="U611" i="1"/>
  <c r="Q611" i="1"/>
  <c r="P611" i="1"/>
  <c r="R611" i="1" s="1"/>
  <c r="O611" i="1"/>
  <c r="G611" i="1"/>
  <c r="F611" i="1"/>
  <c r="H611" i="1" s="1"/>
  <c r="U610" i="1"/>
  <c r="Q610" i="1"/>
  <c r="P610" i="1"/>
  <c r="R610" i="1" s="1"/>
  <c r="O610" i="1"/>
  <c r="G610" i="1"/>
  <c r="F610" i="1"/>
  <c r="U609" i="1"/>
  <c r="Q609" i="1"/>
  <c r="P609" i="1"/>
  <c r="O609" i="1"/>
  <c r="G609" i="1"/>
  <c r="F609" i="1"/>
  <c r="H609" i="1" s="1"/>
  <c r="U608" i="1"/>
  <c r="Q608" i="1"/>
  <c r="P608" i="1"/>
  <c r="O608" i="1"/>
  <c r="H608" i="1"/>
  <c r="G608" i="1"/>
  <c r="F608" i="1"/>
  <c r="U607" i="1"/>
  <c r="Q607" i="1"/>
  <c r="P607" i="1"/>
  <c r="G607" i="1"/>
  <c r="F607" i="1"/>
  <c r="H607" i="1" s="1"/>
  <c r="U606" i="1"/>
  <c r="Q606" i="1"/>
  <c r="P606" i="1"/>
  <c r="R606" i="1" s="1"/>
  <c r="O606" i="1"/>
  <c r="G606" i="1"/>
  <c r="H606" i="1" s="1"/>
  <c r="F606" i="1"/>
  <c r="U605" i="1"/>
  <c r="Q605" i="1"/>
  <c r="P605" i="1"/>
  <c r="O605" i="1"/>
  <c r="G605" i="1"/>
  <c r="F605" i="1"/>
  <c r="U604" i="1"/>
  <c r="Q604" i="1"/>
  <c r="R604" i="1" s="1"/>
  <c r="P604" i="1"/>
  <c r="O604" i="1"/>
  <c r="G604" i="1"/>
  <c r="F604" i="1"/>
  <c r="H604" i="1" s="1"/>
  <c r="U603" i="1"/>
  <c r="Q603" i="1"/>
  <c r="P603" i="1"/>
  <c r="R603" i="1" s="1"/>
  <c r="O603" i="1"/>
  <c r="G603" i="1"/>
  <c r="F603" i="1"/>
  <c r="H603" i="1" s="1"/>
  <c r="U602" i="1"/>
  <c r="Q602" i="1"/>
  <c r="P602" i="1"/>
  <c r="R602" i="1" s="1"/>
  <c r="O602" i="1"/>
  <c r="G602" i="1"/>
  <c r="F602" i="1"/>
  <c r="U601" i="1"/>
  <c r="Q601" i="1"/>
  <c r="P601" i="1"/>
  <c r="O601" i="1"/>
  <c r="G601" i="1"/>
  <c r="F601" i="1"/>
  <c r="U600" i="1"/>
  <c r="R600" i="1"/>
  <c r="Q600" i="1"/>
  <c r="P600" i="1"/>
  <c r="O600" i="1"/>
  <c r="G600" i="1"/>
  <c r="F600" i="1"/>
  <c r="U599" i="1"/>
  <c r="Q599" i="1"/>
  <c r="P599" i="1"/>
  <c r="O599" i="1"/>
  <c r="H599" i="1"/>
  <c r="G599" i="1"/>
  <c r="F599" i="1"/>
  <c r="U598" i="1"/>
  <c r="R598" i="1"/>
  <c r="Q598" i="1"/>
  <c r="P598" i="1"/>
  <c r="O598" i="1"/>
  <c r="G598" i="1"/>
  <c r="F598" i="1"/>
  <c r="H598" i="1" s="1"/>
  <c r="U597" i="1"/>
  <c r="Q597" i="1"/>
  <c r="P597" i="1"/>
  <c r="R597" i="1" s="1"/>
  <c r="H597" i="1"/>
  <c r="G597" i="1"/>
  <c r="F597" i="1"/>
  <c r="U596" i="1"/>
  <c r="Q596" i="1"/>
  <c r="P596" i="1"/>
  <c r="R596" i="1" s="1"/>
  <c r="O596" i="1"/>
  <c r="G596" i="1"/>
  <c r="H596" i="1" s="1"/>
  <c r="F596" i="1"/>
  <c r="U595" i="1"/>
  <c r="R595" i="1"/>
  <c r="Q595" i="1"/>
  <c r="P595" i="1"/>
  <c r="O595" i="1"/>
  <c r="H595" i="1"/>
  <c r="G595" i="1"/>
  <c r="F595" i="1"/>
  <c r="U594" i="1"/>
  <c r="Q594" i="1"/>
  <c r="P594" i="1"/>
  <c r="R594" i="1" s="1"/>
  <c r="O594" i="1"/>
  <c r="G594" i="1"/>
  <c r="F594" i="1"/>
  <c r="H594" i="1" s="1"/>
  <c r="U593" i="1"/>
  <c r="Q593" i="1"/>
  <c r="P593" i="1"/>
  <c r="O593" i="1"/>
  <c r="G593" i="1"/>
  <c r="F593" i="1"/>
  <c r="H593" i="1" s="1"/>
  <c r="U592" i="1"/>
  <c r="Q592" i="1"/>
  <c r="P592" i="1"/>
  <c r="R592" i="1" s="1"/>
  <c r="O592" i="1"/>
  <c r="G592" i="1"/>
  <c r="F592" i="1"/>
  <c r="U591" i="1"/>
  <c r="Q591" i="1"/>
  <c r="R591" i="1" s="1"/>
  <c r="P591" i="1"/>
  <c r="O591" i="1"/>
  <c r="G591" i="1"/>
  <c r="F591" i="1"/>
  <c r="H591" i="1" s="1"/>
  <c r="U590" i="1"/>
  <c r="Q590" i="1"/>
  <c r="P590" i="1"/>
  <c r="O590" i="1"/>
  <c r="H590" i="1"/>
  <c r="G590" i="1"/>
  <c r="F590" i="1"/>
  <c r="U589" i="1"/>
  <c r="Q589" i="1"/>
  <c r="P589" i="1"/>
  <c r="R589" i="1" s="1"/>
  <c r="O589" i="1"/>
  <c r="G589" i="1"/>
  <c r="F589" i="1"/>
  <c r="H589" i="1" s="1"/>
  <c r="U588" i="1"/>
  <c r="Q588" i="1"/>
  <c r="P588" i="1"/>
  <c r="R588" i="1" s="1"/>
  <c r="O588" i="1"/>
  <c r="G588" i="1"/>
  <c r="F588" i="1"/>
  <c r="H588" i="1" s="1"/>
  <c r="U587" i="1"/>
  <c r="Q587" i="1"/>
  <c r="P587" i="1"/>
  <c r="R587" i="1" s="1"/>
  <c r="G587" i="1"/>
  <c r="F587" i="1"/>
  <c r="U586" i="1"/>
  <c r="Q586" i="1"/>
  <c r="R586" i="1" s="1"/>
  <c r="P586" i="1"/>
  <c r="O586" i="1"/>
  <c r="G586" i="1"/>
  <c r="F586" i="1"/>
  <c r="U585" i="1"/>
  <c r="Q585" i="1"/>
  <c r="P585" i="1"/>
  <c r="O585" i="1"/>
  <c r="G585" i="1"/>
  <c r="F585" i="1"/>
  <c r="H585" i="1" s="1"/>
  <c r="U584" i="1"/>
  <c r="Q584" i="1"/>
  <c r="R584" i="1" s="1"/>
  <c r="P584" i="1"/>
  <c r="O584" i="1"/>
  <c r="G584" i="1"/>
  <c r="F584" i="1"/>
  <c r="H584" i="1" s="1"/>
  <c r="U583" i="1"/>
  <c r="Q583" i="1"/>
  <c r="R583" i="1" s="1"/>
  <c r="P583" i="1"/>
  <c r="O583" i="1"/>
  <c r="G583" i="1"/>
  <c r="F583" i="1"/>
  <c r="U582" i="1"/>
  <c r="Q582" i="1"/>
  <c r="P582" i="1"/>
  <c r="O582" i="1"/>
  <c r="G582" i="1"/>
  <c r="F582" i="1"/>
  <c r="H582" i="1" s="1"/>
  <c r="U581" i="1"/>
  <c r="Q581" i="1"/>
  <c r="P581" i="1"/>
  <c r="R581" i="1" s="1"/>
  <c r="O581" i="1"/>
  <c r="G581" i="1"/>
  <c r="H581" i="1" s="1"/>
  <c r="F581" i="1"/>
  <c r="U580" i="1"/>
  <c r="Q580" i="1"/>
  <c r="P580" i="1"/>
  <c r="R580" i="1" s="1"/>
  <c r="O580" i="1"/>
  <c r="G580" i="1"/>
  <c r="F580" i="1"/>
  <c r="U579" i="1"/>
  <c r="Q579" i="1"/>
  <c r="P579" i="1"/>
  <c r="O579" i="1"/>
  <c r="G579" i="1"/>
  <c r="F579" i="1"/>
  <c r="H579" i="1" s="1"/>
  <c r="U578" i="1"/>
  <c r="Q578" i="1"/>
  <c r="P578" i="1"/>
  <c r="R578" i="1" s="1"/>
  <c r="O578" i="1"/>
  <c r="G578" i="1"/>
  <c r="F578" i="1"/>
  <c r="H578" i="1" s="1"/>
  <c r="U577" i="1"/>
  <c r="Q577" i="1"/>
  <c r="P577" i="1"/>
  <c r="R577" i="1" s="1"/>
  <c r="G577" i="1"/>
  <c r="F577" i="1"/>
  <c r="U576" i="1"/>
  <c r="Q576" i="1"/>
  <c r="P576" i="1"/>
  <c r="O576" i="1"/>
  <c r="H576" i="1"/>
  <c r="G576" i="1"/>
  <c r="F576" i="1"/>
  <c r="U575" i="1"/>
  <c r="Q575" i="1"/>
  <c r="P575" i="1"/>
  <c r="R575" i="1" s="1"/>
  <c r="O575" i="1"/>
  <c r="G575" i="1"/>
  <c r="F575" i="1"/>
  <c r="U574" i="1"/>
  <c r="R574" i="1"/>
  <c r="Q574" i="1"/>
  <c r="P574" i="1"/>
  <c r="O574" i="1"/>
  <c r="G574" i="1"/>
  <c r="F574" i="1"/>
  <c r="H574" i="1" s="1"/>
  <c r="U573" i="1"/>
  <c r="Q573" i="1"/>
  <c r="P573" i="1"/>
  <c r="O573" i="1"/>
  <c r="G573" i="1"/>
  <c r="F573" i="1"/>
  <c r="H573" i="1" s="1"/>
  <c r="U572" i="1"/>
  <c r="Q572" i="1"/>
  <c r="R572" i="1" s="1"/>
  <c r="P572" i="1"/>
  <c r="O572" i="1"/>
  <c r="G572" i="1"/>
  <c r="F572" i="1"/>
  <c r="U571" i="1"/>
  <c r="Q571" i="1"/>
  <c r="P571" i="1"/>
  <c r="R571" i="1" s="1"/>
  <c r="O571" i="1"/>
  <c r="G571" i="1"/>
  <c r="H571" i="1" s="1"/>
  <c r="F571" i="1"/>
  <c r="U570" i="1"/>
  <c r="Q570" i="1"/>
  <c r="P570" i="1"/>
  <c r="O570" i="1"/>
  <c r="G570" i="1"/>
  <c r="F570" i="1"/>
  <c r="U569" i="1"/>
  <c r="Q569" i="1"/>
  <c r="P569" i="1"/>
  <c r="R569" i="1" s="1"/>
  <c r="O569" i="1"/>
  <c r="G569" i="1"/>
  <c r="F569" i="1"/>
  <c r="H569" i="1" s="1"/>
  <c r="U568" i="1"/>
  <c r="Q568" i="1"/>
  <c r="P568" i="1"/>
  <c r="O568" i="1"/>
  <c r="G568" i="1"/>
  <c r="F568" i="1"/>
  <c r="H568" i="1" s="1"/>
  <c r="U567" i="1"/>
  <c r="Q567" i="1"/>
  <c r="P567" i="1"/>
  <c r="G567" i="1"/>
  <c r="F567" i="1"/>
  <c r="U566" i="1"/>
  <c r="R566" i="1"/>
  <c r="Q566" i="1"/>
  <c r="P566" i="1"/>
  <c r="G566" i="1"/>
  <c r="H566" i="1" s="1"/>
  <c r="F566" i="1"/>
  <c r="U565" i="1"/>
  <c r="Q565" i="1"/>
  <c r="P565" i="1"/>
  <c r="R565" i="1" s="1"/>
  <c r="O565" i="1"/>
  <c r="G565" i="1"/>
  <c r="F565" i="1"/>
  <c r="H565" i="1" s="1"/>
  <c r="U564" i="1"/>
  <c r="Q564" i="1"/>
  <c r="P564" i="1"/>
  <c r="R564" i="1" s="1"/>
  <c r="O564" i="1"/>
  <c r="G564" i="1"/>
  <c r="F564" i="1"/>
  <c r="H564" i="1" s="1"/>
  <c r="U563" i="1"/>
  <c r="Q563" i="1"/>
  <c r="R563" i="1" s="1"/>
  <c r="P563" i="1"/>
  <c r="O563" i="1"/>
  <c r="G563" i="1"/>
  <c r="F563" i="1"/>
  <c r="H563" i="1" s="1"/>
  <c r="U562" i="1"/>
  <c r="Q562" i="1"/>
  <c r="P562" i="1"/>
  <c r="O562" i="1"/>
  <c r="G562" i="1"/>
  <c r="F562" i="1"/>
  <c r="U561" i="1"/>
  <c r="R561" i="1"/>
  <c r="Q561" i="1"/>
  <c r="P561" i="1"/>
  <c r="O561" i="1"/>
  <c r="G561" i="1"/>
  <c r="F561" i="1"/>
  <c r="U560" i="1"/>
  <c r="Q560" i="1"/>
  <c r="R560" i="1" s="1"/>
  <c r="P560" i="1"/>
  <c r="O560" i="1"/>
  <c r="G560" i="1"/>
  <c r="H560" i="1" s="1"/>
  <c r="F560" i="1"/>
  <c r="U559" i="1"/>
  <c r="Q559" i="1"/>
  <c r="P559" i="1"/>
  <c r="O559" i="1"/>
  <c r="G559" i="1"/>
  <c r="F559" i="1"/>
  <c r="H559" i="1" s="1"/>
  <c r="U558" i="1"/>
  <c r="R558" i="1"/>
  <c r="Q558" i="1"/>
  <c r="P558" i="1"/>
  <c r="O558" i="1"/>
  <c r="G558" i="1"/>
  <c r="F558" i="1"/>
  <c r="U557" i="1"/>
  <c r="Q557" i="1"/>
  <c r="P557" i="1"/>
  <c r="O557" i="1"/>
  <c r="G557" i="1"/>
  <c r="F557" i="1"/>
  <c r="U556" i="1"/>
  <c r="Q556" i="1"/>
  <c r="P556" i="1"/>
  <c r="R556" i="1" s="1"/>
  <c r="G556" i="1"/>
  <c r="F556" i="1"/>
  <c r="U555" i="1"/>
  <c r="Q555" i="1"/>
  <c r="P555" i="1"/>
  <c r="O555" i="1"/>
  <c r="G555" i="1"/>
  <c r="F555" i="1"/>
  <c r="U554" i="1"/>
  <c r="Q554" i="1"/>
  <c r="R554" i="1" s="1"/>
  <c r="P554" i="1"/>
  <c r="O554" i="1"/>
  <c r="G554" i="1"/>
  <c r="F554" i="1"/>
  <c r="H554" i="1" s="1"/>
  <c r="U553" i="1"/>
  <c r="Q553" i="1"/>
  <c r="P553" i="1"/>
  <c r="R553" i="1" s="1"/>
  <c r="O553" i="1"/>
  <c r="G553" i="1"/>
  <c r="H553" i="1" s="1"/>
  <c r="F553" i="1"/>
  <c r="U552" i="1"/>
  <c r="Q552" i="1"/>
  <c r="P552" i="1"/>
  <c r="R552" i="1" s="1"/>
  <c r="O552" i="1"/>
  <c r="G552" i="1"/>
  <c r="F552" i="1"/>
  <c r="U551" i="1"/>
  <c r="Q551" i="1"/>
  <c r="P551" i="1"/>
  <c r="O551" i="1"/>
  <c r="G551" i="1"/>
  <c r="F551" i="1"/>
  <c r="H551" i="1" s="1"/>
  <c r="U550" i="1"/>
  <c r="Q550" i="1"/>
  <c r="P550" i="1"/>
  <c r="R550" i="1" s="1"/>
  <c r="O550" i="1"/>
  <c r="G550" i="1"/>
  <c r="F550" i="1"/>
  <c r="H550" i="1" s="1"/>
  <c r="U549" i="1"/>
  <c r="Q549" i="1"/>
  <c r="P549" i="1"/>
  <c r="R549" i="1" s="1"/>
  <c r="O549" i="1"/>
  <c r="G549" i="1"/>
  <c r="F549" i="1"/>
  <c r="U548" i="1"/>
  <c r="Q548" i="1"/>
  <c r="P548" i="1"/>
  <c r="O548" i="1"/>
  <c r="G548" i="1"/>
  <c r="F548" i="1"/>
  <c r="H548" i="1" s="1"/>
  <c r="U547" i="1"/>
  <c r="Q547" i="1"/>
  <c r="P547" i="1"/>
  <c r="O547" i="1"/>
  <c r="G547" i="1"/>
  <c r="F547" i="1"/>
  <c r="U546" i="1"/>
  <c r="Q546" i="1"/>
  <c r="P546" i="1"/>
  <c r="G546" i="1"/>
  <c r="F546" i="1"/>
  <c r="H546" i="1" s="1"/>
  <c r="U545" i="1"/>
  <c r="Q545" i="1"/>
  <c r="R545" i="1" s="1"/>
  <c r="P545" i="1"/>
  <c r="O545" i="1"/>
  <c r="G545" i="1"/>
  <c r="F545" i="1"/>
  <c r="H545" i="1" s="1"/>
  <c r="U544" i="1"/>
  <c r="Q544" i="1"/>
  <c r="P544" i="1"/>
  <c r="O544" i="1"/>
  <c r="G544" i="1"/>
  <c r="F544" i="1"/>
  <c r="U543" i="1"/>
  <c r="Q543" i="1"/>
  <c r="P543" i="1"/>
  <c r="R543" i="1" s="1"/>
  <c r="O543" i="1"/>
  <c r="G543" i="1"/>
  <c r="F543" i="1"/>
  <c r="H543" i="1" s="1"/>
  <c r="U542" i="1"/>
  <c r="Q542" i="1"/>
  <c r="P542" i="1"/>
  <c r="R542" i="1" s="1"/>
  <c r="O542" i="1"/>
  <c r="G542" i="1"/>
  <c r="F542" i="1"/>
  <c r="U541" i="1"/>
  <c r="Q541" i="1"/>
  <c r="P541" i="1"/>
  <c r="O541" i="1"/>
  <c r="G541" i="1"/>
  <c r="F541" i="1"/>
  <c r="H541" i="1" s="1"/>
  <c r="U540" i="1"/>
  <c r="R540" i="1"/>
  <c r="Q540" i="1"/>
  <c r="P540" i="1"/>
  <c r="O540" i="1"/>
  <c r="G540" i="1"/>
  <c r="F540" i="1"/>
  <c r="H540" i="1" s="1"/>
  <c r="U539" i="1"/>
  <c r="R539" i="1"/>
  <c r="Q539" i="1"/>
  <c r="P539" i="1"/>
  <c r="O539" i="1"/>
  <c r="G539" i="1"/>
  <c r="F539" i="1"/>
  <c r="H539" i="1" s="1"/>
  <c r="U538" i="1"/>
  <c r="Q538" i="1"/>
  <c r="P538" i="1"/>
  <c r="O538" i="1"/>
  <c r="G538" i="1"/>
  <c r="H538" i="1" s="1"/>
  <c r="F538" i="1"/>
  <c r="U537" i="1"/>
  <c r="Q537" i="1"/>
  <c r="P537" i="1"/>
  <c r="R537" i="1" s="1"/>
  <c r="O537" i="1"/>
  <c r="G537" i="1"/>
  <c r="F537" i="1"/>
  <c r="U536" i="1"/>
  <c r="Q536" i="1"/>
  <c r="P536" i="1"/>
  <c r="R536" i="1" s="1"/>
  <c r="G536" i="1"/>
  <c r="F536" i="1"/>
  <c r="U535" i="1"/>
  <c r="Q535" i="1"/>
  <c r="P535" i="1"/>
  <c r="O535" i="1"/>
  <c r="G535" i="1"/>
  <c r="F535" i="1"/>
  <c r="H535" i="1" s="1"/>
  <c r="U534" i="1"/>
  <c r="Q534" i="1"/>
  <c r="P534" i="1"/>
  <c r="R534" i="1" s="1"/>
  <c r="O534" i="1"/>
  <c r="G534" i="1"/>
  <c r="F534" i="1"/>
  <c r="H534" i="1" s="1"/>
  <c r="U533" i="1"/>
  <c r="Q533" i="1"/>
  <c r="P533" i="1"/>
  <c r="R533" i="1" s="1"/>
  <c r="O533" i="1"/>
  <c r="G533" i="1"/>
  <c r="H533" i="1" s="1"/>
  <c r="F533" i="1"/>
  <c r="U532" i="1"/>
  <c r="Q532" i="1"/>
  <c r="P532" i="1"/>
  <c r="O532" i="1"/>
  <c r="G532" i="1"/>
  <c r="H532" i="1" s="1"/>
  <c r="F532" i="1"/>
  <c r="U531" i="1"/>
  <c r="Q531" i="1"/>
  <c r="R531" i="1" s="1"/>
  <c r="P531" i="1"/>
  <c r="O531" i="1"/>
  <c r="G531" i="1"/>
  <c r="F531" i="1"/>
  <c r="H531" i="1" s="1"/>
  <c r="U530" i="1"/>
  <c r="R530" i="1"/>
  <c r="Q530" i="1"/>
  <c r="P530" i="1"/>
  <c r="O530" i="1"/>
  <c r="G530" i="1"/>
  <c r="F530" i="1"/>
  <c r="U529" i="1"/>
  <c r="Q529" i="1"/>
  <c r="P529" i="1"/>
  <c r="O529" i="1"/>
  <c r="H529" i="1"/>
  <c r="G529" i="1"/>
  <c r="F529" i="1"/>
  <c r="U528" i="1"/>
  <c r="Q528" i="1"/>
  <c r="P528" i="1"/>
  <c r="O528" i="1"/>
  <c r="G528" i="1"/>
  <c r="F528" i="1"/>
  <c r="U527" i="1"/>
  <c r="Q527" i="1"/>
  <c r="P527" i="1"/>
  <c r="R527" i="1" s="1"/>
  <c r="O527" i="1"/>
  <c r="G527" i="1"/>
  <c r="F527" i="1"/>
  <c r="H527" i="1" s="1"/>
  <c r="U526" i="1"/>
  <c r="Q526" i="1"/>
  <c r="P526" i="1"/>
  <c r="G526" i="1"/>
  <c r="F526" i="1"/>
  <c r="U525" i="1"/>
  <c r="Q525" i="1"/>
  <c r="P525" i="1"/>
  <c r="R525" i="1" s="1"/>
  <c r="O525" i="1"/>
  <c r="G525" i="1"/>
  <c r="F525" i="1"/>
  <c r="H525" i="1" s="1"/>
  <c r="U524" i="1"/>
  <c r="Q524" i="1"/>
  <c r="P524" i="1"/>
  <c r="O524" i="1"/>
  <c r="G524" i="1"/>
  <c r="F524" i="1"/>
  <c r="H524" i="1" s="1"/>
  <c r="U523" i="1"/>
  <c r="Q523" i="1"/>
  <c r="P523" i="1"/>
  <c r="R523" i="1" s="1"/>
  <c r="O523" i="1"/>
  <c r="G523" i="1"/>
  <c r="F523" i="1"/>
  <c r="U522" i="1"/>
  <c r="R522" i="1"/>
  <c r="Q522" i="1"/>
  <c r="P522" i="1"/>
  <c r="O522" i="1"/>
  <c r="G522" i="1"/>
  <c r="F522" i="1"/>
  <c r="H522" i="1" s="1"/>
  <c r="U521" i="1"/>
  <c r="Q521" i="1"/>
  <c r="P521" i="1"/>
  <c r="R521" i="1" s="1"/>
  <c r="O521" i="1"/>
  <c r="G521" i="1"/>
  <c r="F521" i="1"/>
  <c r="U520" i="1"/>
  <c r="Q520" i="1"/>
  <c r="P520" i="1"/>
  <c r="R520" i="1" s="1"/>
  <c r="O520" i="1"/>
  <c r="G520" i="1"/>
  <c r="F520" i="1"/>
  <c r="U519" i="1"/>
  <c r="Q519" i="1"/>
  <c r="P519" i="1"/>
  <c r="O519" i="1"/>
  <c r="H519" i="1"/>
  <c r="G519" i="1"/>
  <c r="F519" i="1"/>
  <c r="U518" i="1"/>
  <c r="Q518" i="1"/>
  <c r="R518" i="1" s="1"/>
  <c r="P518" i="1"/>
  <c r="O518" i="1"/>
  <c r="G518" i="1"/>
  <c r="F518" i="1"/>
  <c r="U517" i="1"/>
  <c r="R517" i="1"/>
  <c r="Q517" i="1"/>
  <c r="P517" i="1"/>
  <c r="O517" i="1"/>
  <c r="G517" i="1"/>
  <c r="F517" i="1"/>
  <c r="U516" i="1"/>
  <c r="Q516" i="1"/>
  <c r="P516" i="1"/>
  <c r="G516" i="1"/>
  <c r="F516" i="1"/>
  <c r="U515" i="1"/>
  <c r="Q515" i="1"/>
  <c r="P515" i="1"/>
  <c r="R515" i="1" s="1"/>
  <c r="O515" i="1"/>
  <c r="G515" i="1"/>
  <c r="F515" i="1"/>
  <c r="H515" i="1" s="1"/>
  <c r="U514" i="1"/>
  <c r="Q514" i="1"/>
  <c r="P514" i="1"/>
  <c r="R514" i="1" s="1"/>
  <c r="O514" i="1"/>
  <c r="G514" i="1"/>
  <c r="F514" i="1"/>
  <c r="H514" i="1" s="1"/>
  <c r="U513" i="1"/>
  <c r="Q513" i="1"/>
  <c r="P513" i="1"/>
  <c r="R513" i="1" s="1"/>
  <c r="O513" i="1"/>
  <c r="J513" i="1"/>
  <c r="G513" i="1" s="1"/>
  <c r="H513" i="1" s="1"/>
  <c r="F513" i="1"/>
  <c r="U512" i="1"/>
  <c r="Q512" i="1"/>
  <c r="P512" i="1"/>
  <c r="O512" i="1"/>
  <c r="H512" i="1"/>
  <c r="G512" i="1"/>
  <c r="F512" i="1"/>
  <c r="U511" i="1"/>
  <c r="Q511" i="1"/>
  <c r="P511" i="1"/>
  <c r="O511" i="1"/>
  <c r="G511" i="1"/>
  <c r="F511" i="1"/>
  <c r="H511" i="1" s="1"/>
  <c r="U510" i="1"/>
  <c r="Q510" i="1"/>
  <c r="R510" i="1" s="1"/>
  <c r="P510" i="1"/>
  <c r="O510" i="1"/>
  <c r="G510" i="1"/>
  <c r="F510" i="1"/>
  <c r="H510" i="1" s="1"/>
  <c r="U509" i="1"/>
  <c r="Q509" i="1"/>
  <c r="R509" i="1" s="1"/>
  <c r="P509" i="1"/>
  <c r="O509" i="1"/>
  <c r="G509" i="1"/>
  <c r="H509" i="1" s="1"/>
  <c r="F509" i="1"/>
  <c r="U508" i="1"/>
  <c r="Q508" i="1"/>
  <c r="P508" i="1"/>
  <c r="O508" i="1"/>
  <c r="G508" i="1"/>
  <c r="F508" i="1"/>
  <c r="H508" i="1" s="1"/>
  <c r="U507" i="1"/>
  <c r="Q507" i="1"/>
  <c r="P507" i="1"/>
  <c r="R507" i="1" s="1"/>
  <c r="O507" i="1"/>
  <c r="G507" i="1"/>
  <c r="F507" i="1"/>
  <c r="H507" i="1" s="1"/>
  <c r="U506" i="1"/>
  <c r="Q506" i="1"/>
  <c r="P506" i="1"/>
  <c r="R506" i="1" s="1"/>
  <c r="G506" i="1"/>
  <c r="F506" i="1"/>
  <c r="H506" i="1" s="1"/>
  <c r="U505" i="1"/>
  <c r="Q505" i="1"/>
  <c r="P505" i="1"/>
  <c r="O505" i="1"/>
  <c r="G505" i="1"/>
  <c r="F505" i="1"/>
  <c r="H505" i="1" s="1"/>
  <c r="U504" i="1"/>
  <c r="Q504" i="1"/>
  <c r="P504" i="1"/>
  <c r="O504" i="1"/>
  <c r="G504" i="1"/>
  <c r="F504" i="1"/>
  <c r="U503" i="1"/>
  <c r="Q503" i="1"/>
  <c r="P503" i="1"/>
  <c r="R503" i="1" s="1"/>
  <c r="O503" i="1"/>
  <c r="H503" i="1"/>
  <c r="G503" i="1"/>
  <c r="F503" i="1"/>
  <c r="U502" i="1"/>
  <c r="Q502" i="1"/>
  <c r="P502" i="1"/>
  <c r="R502" i="1" s="1"/>
  <c r="O502" i="1"/>
  <c r="G502" i="1"/>
  <c r="F502" i="1"/>
  <c r="U501" i="1"/>
  <c r="Q501" i="1"/>
  <c r="P501" i="1"/>
  <c r="R501" i="1" s="1"/>
  <c r="O501" i="1"/>
  <c r="G501" i="1"/>
  <c r="F501" i="1"/>
  <c r="U500" i="1"/>
  <c r="Q500" i="1"/>
  <c r="P500" i="1"/>
  <c r="O500" i="1"/>
  <c r="G500" i="1"/>
  <c r="F500" i="1"/>
  <c r="U499" i="1"/>
  <c r="Q499" i="1"/>
  <c r="P499" i="1"/>
  <c r="R499" i="1" s="1"/>
  <c r="O499" i="1"/>
  <c r="G499" i="1"/>
  <c r="F499" i="1"/>
  <c r="U498" i="1"/>
  <c r="Q498" i="1"/>
  <c r="R498" i="1" s="1"/>
  <c r="P498" i="1"/>
  <c r="O498" i="1"/>
  <c r="G498" i="1"/>
  <c r="F498" i="1"/>
  <c r="U497" i="1"/>
  <c r="Q497" i="1"/>
  <c r="P497" i="1"/>
  <c r="O497" i="1"/>
  <c r="G497" i="1"/>
  <c r="F497" i="1"/>
  <c r="U496" i="1"/>
  <c r="R496" i="1"/>
  <c r="Q496" i="1"/>
  <c r="P496" i="1"/>
  <c r="G496" i="1"/>
  <c r="F496" i="1"/>
  <c r="U495" i="1"/>
  <c r="Q495" i="1"/>
  <c r="R495" i="1" s="1"/>
  <c r="P495" i="1"/>
  <c r="O495" i="1"/>
  <c r="G495" i="1"/>
  <c r="F495" i="1"/>
  <c r="H495" i="1" s="1"/>
  <c r="U494" i="1"/>
  <c r="Q494" i="1"/>
  <c r="P494" i="1"/>
  <c r="O494" i="1"/>
  <c r="G494" i="1"/>
  <c r="F494" i="1"/>
  <c r="H494" i="1" s="1"/>
  <c r="U493" i="1"/>
  <c r="R493" i="1"/>
  <c r="Q493" i="1"/>
  <c r="P493" i="1"/>
  <c r="O493" i="1"/>
  <c r="G493" i="1"/>
  <c r="F493" i="1"/>
  <c r="U492" i="1"/>
  <c r="Q492" i="1"/>
  <c r="P492" i="1"/>
  <c r="O492" i="1"/>
  <c r="G492" i="1"/>
  <c r="F492" i="1"/>
  <c r="H492" i="1" s="1"/>
  <c r="U491" i="1"/>
  <c r="Q491" i="1"/>
  <c r="P491" i="1"/>
  <c r="R491" i="1" s="1"/>
  <c r="O491" i="1"/>
  <c r="G491" i="1"/>
  <c r="F491" i="1"/>
  <c r="U490" i="1"/>
  <c r="Q490" i="1"/>
  <c r="R490" i="1" s="1"/>
  <c r="P490" i="1"/>
  <c r="O490" i="1"/>
  <c r="G490" i="1"/>
  <c r="F490" i="1"/>
  <c r="U489" i="1"/>
  <c r="Q489" i="1"/>
  <c r="P489" i="1"/>
  <c r="R489" i="1" s="1"/>
  <c r="O489" i="1"/>
  <c r="G489" i="1"/>
  <c r="H489" i="1" s="1"/>
  <c r="F489" i="1"/>
  <c r="U488" i="1"/>
  <c r="Q488" i="1"/>
  <c r="P488" i="1"/>
  <c r="R488" i="1" s="1"/>
  <c r="O488" i="1"/>
  <c r="G488" i="1"/>
  <c r="F488" i="1"/>
  <c r="H488" i="1" s="1"/>
  <c r="U487" i="1"/>
  <c r="Q487" i="1"/>
  <c r="P487" i="1"/>
  <c r="R487" i="1" s="1"/>
  <c r="O487" i="1"/>
  <c r="G487" i="1"/>
  <c r="F487" i="1"/>
  <c r="U486" i="1"/>
  <c r="Q486" i="1"/>
  <c r="R486" i="1" s="1"/>
  <c r="P486" i="1"/>
  <c r="G486" i="1"/>
  <c r="F486" i="1"/>
  <c r="U485" i="1"/>
  <c r="Q485" i="1"/>
  <c r="P485" i="1"/>
  <c r="G485" i="1"/>
  <c r="H485" i="1" s="1"/>
  <c r="F485" i="1"/>
  <c r="U484" i="1"/>
  <c r="R484" i="1"/>
  <c r="Q484" i="1"/>
  <c r="P484" i="1"/>
  <c r="O484" i="1"/>
  <c r="G484" i="1"/>
  <c r="H484" i="1" s="1"/>
  <c r="F484" i="1"/>
  <c r="U483" i="1"/>
  <c r="Q483" i="1"/>
  <c r="R483" i="1" s="1"/>
  <c r="P483" i="1"/>
  <c r="O483" i="1"/>
  <c r="G483" i="1"/>
  <c r="F483" i="1"/>
  <c r="H483" i="1" s="1"/>
  <c r="U482" i="1"/>
  <c r="Q482" i="1"/>
  <c r="P482" i="1"/>
  <c r="R482" i="1" s="1"/>
  <c r="O482" i="1"/>
  <c r="G482" i="1"/>
  <c r="F482" i="1"/>
  <c r="H482" i="1" s="1"/>
  <c r="U481" i="1"/>
  <c r="Q481" i="1"/>
  <c r="R481" i="1" s="1"/>
  <c r="P481" i="1"/>
  <c r="O481" i="1"/>
  <c r="G481" i="1"/>
  <c r="F481" i="1"/>
  <c r="H481" i="1" s="1"/>
  <c r="U480" i="1"/>
  <c r="Q480" i="1"/>
  <c r="P480" i="1"/>
  <c r="O480" i="1"/>
  <c r="G480" i="1"/>
  <c r="H480" i="1" s="1"/>
  <c r="F480" i="1"/>
  <c r="U479" i="1"/>
  <c r="Q479" i="1"/>
  <c r="R479" i="1" s="1"/>
  <c r="P479" i="1"/>
  <c r="O479" i="1"/>
  <c r="G479" i="1"/>
  <c r="F479" i="1"/>
  <c r="H479" i="1" s="1"/>
  <c r="U478" i="1"/>
  <c r="Q478" i="1"/>
  <c r="P478" i="1"/>
  <c r="R478" i="1" s="1"/>
  <c r="O478" i="1"/>
  <c r="H478" i="1"/>
  <c r="G478" i="1"/>
  <c r="F478" i="1"/>
  <c r="U477" i="1"/>
  <c r="Q477" i="1"/>
  <c r="P477" i="1"/>
  <c r="O477" i="1"/>
  <c r="H477" i="1"/>
  <c r="G477" i="1"/>
  <c r="F477" i="1"/>
  <c r="U476" i="1"/>
  <c r="Q476" i="1"/>
  <c r="P476" i="1"/>
  <c r="R476" i="1" s="1"/>
  <c r="O476" i="1"/>
  <c r="G476" i="1"/>
  <c r="F476" i="1"/>
  <c r="U475" i="1"/>
  <c r="Q475" i="1"/>
  <c r="P475" i="1"/>
  <c r="R475" i="1" s="1"/>
  <c r="G475" i="1"/>
  <c r="F475" i="1"/>
  <c r="U474" i="1"/>
  <c r="Q474" i="1"/>
  <c r="P474" i="1"/>
  <c r="O474" i="1"/>
  <c r="G474" i="1"/>
  <c r="F474" i="1"/>
  <c r="H474" i="1" s="1"/>
  <c r="U473" i="1"/>
  <c r="Q473" i="1"/>
  <c r="R473" i="1" s="1"/>
  <c r="P473" i="1"/>
  <c r="O473" i="1"/>
  <c r="G473" i="1"/>
  <c r="F473" i="1"/>
  <c r="U472" i="1"/>
  <c r="Q472" i="1"/>
  <c r="P472" i="1"/>
  <c r="R472" i="1" s="1"/>
  <c r="O472" i="1"/>
  <c r="H472" i="1"/>
  <c r="G472" i="1"/>
  <c r="F472" i="1"/>
  <c r="U471" i="1"/>
  <c r="Q471" i="1"/>
  <c r="P471" i="1"/>
  <c r="O471" i="1"/>
  <c r="G471" i="1"/>
  <c r="H471" i="1" s="1"/>
  <c r="F471" i="1"/>
  <c r="U470" i="1"/>
  <c r="Q470" i="1"/>
  <c r="R470" i="1" s="1"/>
  <c r="P470" i="1"/>
  <c r="O470" i="1"/>
  <c r="G470" i="1"/>
  <c r="F470" i="1"/>
  <c r="H470" i="1" s="1"/>
  <c r="U469" i="1"/>
  <c r="Q469" i="1"/>
  <c r="P469" i="1"/>
  <c r="O469" i="1"/>
  <c r="G469" i="1"/>
  <c r="F469" i="1"/>
  <c r="H469" i="1" s="1"/>
  <c r="U468" i="1"/>
  <c r="Q468" i="1"/>
  <c r="P468" i="1"/>
  <c r="R468" i="1" s="1"/>
  <c r="O468" i="1"/>
  <c r="G468" i="1"/>
  <c r="F468" i="1"/>
  <c r="U467" i="1"/>
  <c r="Q467" i="1"/>
  <c r="P467" i="1"/>
  <c r="O467" i="1"/>
  <c r="G467" i="1"/>
  <c r="F467" i="1"/>
  <c r="U466" i="1"/>
  <c r="Q466" i="1"/>
  <c r="P466" i="1"/>
  <c r="R466" i="1" s="1"/>
  <c r="O466" i="1"/>
  <c r="G466" i="1"/>
  <c r="F466" i="1"/>
  <c r="H466" i="1" s="1"/>
  <c r="U465" i="1"/>
  <c r="R465" i="1"/>
  <c r="Q465" i="1"/>
  <c r="P465" i="1"/>
  <c r="G465" i="1"/>
  <c r="F465" i="1"/>
  <c r="H465" i="1" s="1"/>
  <c r="U464" i="1"/>
  <c r="R464" i="1"/>
  <c r="Q464" i="1"/>
  <c r="P464" i="1"/>
  <c r="O464" i="1"/>
  <c r="G464" i="1"/>
  <c r="F464" i="1"/>
  <c r="U463" i="1"/>
  <c r="R463" i="1"/>
  <c r="Q463" i="1"/>
  <c r="P463" i="1"/>
  <c r="O463" i="1"/>
  <c r="G463" i="1"/>
  <c r="F463" i="1"/>
  <c r="H463" i="1" s="1"/>
  <c r="U462" i="1"/>
  <c r="Q462" i="1"/>
  <c r="P462" i="1"/>
  <c r="O462" i="1"/>
  <c r="H462" i="1"/>
  <c r="G462" i="1"/>
  <c r="F462" i="1"/>
  <c r="U461" i="1"/>
  <c r="Q461" i="1"/>
  <c r="P461" i="1"/>
  <c r="R461" i="1" s="1"/>
  <c r="O461" i="1"/>
  <c r="G461" i="1"/>
  <c r="F461" i="1"/>
  <c r="H461" i="1" s="1"/>
  <c r="U460" i="1"/>
  <c r="Q460" i="1"/>
  <c r="P460" i="1"/>
  <c r="R460" i="1" s="1"/>
  <c r="O460" i="1"/>
  <c r="H460" i="1"/>
  <c r="G460" i="1"/>
  <c r="F460" i="1"/>
  <c r="U459" i="1"/>
  <c r="Q459" i="1"/>
  <c r="P459" i="1"/>
  <c r="R459" i="1" s="1"/>
  <c r="O459" i="1"/>
  <c r="G459" i="1"/>
  <c r="F459" i="1"/>
  <c r="H459" i="1" s="1"/>
  <c r="U458" i="1"/>
  <c r="Q458" i="1"/>
  <c r="P458" i="1"/>
  <c r="O458" i="1"/>
  <c r="G458" i="1"/>
  <c r="F458" i="1"/>
  <c r="U457" i="1"/>
  <c r="Q457" i="1"/>
  <c r="P457" i="1"/>
  <c r="R457" i="1" s="1"/>
  <c r="O457" i="1"/>
  <c r="G457" i="1"/>
  <c r="F457" i="1"/>
  <c r="H457" i="1" s="1"/>
  <c r="U456" i="1"/>
  <c r="Q456" i="1"/>
  <c r="P456" i="1"/>
  <c r="R456" i="1" s="1"/>
  <c r="O456" i="1"/>
  <c r="G456" i="1"/>
  <c r="H456" i="1" s="1"/>
  <c r="F456" i="1"/>
  <c r="U455" i="1"/>
  <c r="Q455" i="1"/>
  <c r="P455" i="1"/>
  <c r="R455" i="1" s="1"/>
  <c r="G455" i="1"/>
  <c r="F455" i="1"/>
  <c r="H455" i="1" s="1"/>
  <c r="U454" i="1"/>
  <c r="R454" i="1"/>
  <c r="Q454" i="1"/>
  <c r="P454" i="1"/>
  <c r="O454" i="1"/>
  <c r="G454" i="1"/>
  <c r="H454" i="1" s="1"/>
  <c r="F454" i="1"/>
  <c r="U453" i="1"/>
  <c r="Q453" i="1"/>
  <c r="P453" i="1"/>
  <c r="R453" i="1" s="1"/>
  <c r="O453" i="1"/>
  <c r="G453" i="1"/>
  <c r="H453" i="1" s="1"/>
  <c r="F453" i="1"/>
  <c r="U452" i="1"/>
  <c r="R452" i="1"/>
  <c r="Q452" i="1"/>
  <c r="P452" i="1"/>
  <c r="O452" i="1"/>
  <c r="G452" i="1"/>
  <c r="F452" i="1"/>
  <c r="H452" i="1" s="1"/>
  <c r="U451" i="1"/>
  <c r="Q451" i="1"/>
  <c r="P451" i="1"/>
  <c r="R451" i="1" s="1"/>
  <c r="O451" i="1"/>
  <c r="H451" i="1"/>
  <c r="G451" i="1"/>
  <c r="F451" i="1"/>
  <c r="U450" i="1"/>
  <c r="Q450" i="1"/>
  <c r="P450" i="1"/>
  <c r="R450" i="1" s="1"/>
  <c r="O450" i="1"/>
  <c r="G450" i="1"/>
  <c r="F450" i="1"/>
  <c r="U449" i="1"/>
  <c r="Q449" i="1"/>
  <c r="P449" i="1"/>
  <c r="O449" i="1"/>
  <c r="G449" i="1"/>
  <c r="F449" i="1"/>
  <c r="H449" i="1" s="1"/>
  <c r="U448" i="1"/>
  <c r="Q448" i="1"/>
  <c r="P448" i="1"/>
  <c r="R448" i="1" s="1"/>
  <c r="O448" i="1"/>
  <c r="G448" i="1"/>
  <c r="F448" i="1"/>
  <c r="H448" i="1" s="1"/>
  <c r="U447" i="1"/>
  <c r="Q447" i="1"/>
  <c r="P447" i="1"/>
  <c r="R447" i="1" s="1"/>
  <c r="O447" i="1"/>
  <c r="G447" i="1"/>
  <c r="F447" i="1"/>
  <c r="H447" i="1" s="1"/>
  <c r="U446" i="1"/>
  <c r="Q446" i="1"/>
  <c r="P446" i="1"/>
  <c r="O446" i="1"/>
  <c r="G446" i="1"/>
  <c r="F446" i="1"/>
  <c r="H446" i="1" s="1"/>
  <c r="U445" i="1"/>
  <c r="Q445" i="1"/>
  <c r="P445" i="1"/>
  <c r="R445" i="1" s="1"/>
  <c r="G445" i="1"/>
  <c r="F445" i="1"/>
  <c r="U444" i="1"/>
  <c r="Q444" i="1"/>
  <c r="P444" i="1"/>
  <c r="R444" i="1" s="1"/>
  <c r="O444" i="1"/>
  <c r="G444" i="1"/>
  <c r="F444" i="1"/>
  <c r="H444" i="1" s="1"/>
  <c r="U443" i="1"/>
  <c r="Q443" i="1"/>
  <c r="P443" i="1"/>
  <c r="R443" i="1" s="1"/>
  <c r="O443" i="1"/>
  <c r="G443" i="1"/>
  <c r="H443" i="1" s="1"/>
  <c r="F443" i="1"/>
  <c r="U442" i="1"/>
  <c r="Q442" i="1"/>
  <c r="P442" i="1"/>
  <c r="R442" i="1" s="1"/>
  <c r="O442" i="1"/>
  <c r="G442" i="1"/>
  <c r="F442" i="1"/>
  <c r="U441" i="1"/>
  <c r="Q441" i="1"/>
  <c r="R441" i="1" s="1"/>
  <c r="P441" i="1"/>
  <c r="O441" i="1"/>
  <c r="G441" i="1"/>
  <c r="F441" i="1"/>
  <c r="H441" i="1" s="1"/>
  <c r="U440" i="1"/>
  <c r="Q440" i="1"/>
  <c r="P440" i="1"/>
  <c r="R440" i="1" s="1"/>
  <c r="O440" i="1"/>
  <c r="H440" i="1"/>
  <c r="G440" i="1"/>
  <c r="F440" i="1"/>
  <c r="U439" i="1"/>
  <c r="Q439" i="1"/>
  <c r="R439" i="1" s="1"/>
  <c r="P439" i="1"/>
  <c r="O439" i="1"/>
  <c r="G439" i="1"/>
  <c r="F439" i="1"/>
  <c r="H439" i="1" s="1"/>
  <c r="U438" i="1"/>
  <c r="R438" i="1"/>
  <c r="Q438" i="1"/>
  <c r="P438" i="1"/>
  <c r="O438" i="1"/>
  <c r="G438" i="1"/>
  <c r="F438" i="1"/>
  <c r="U437" i="1"/>
  <c r="Q437" i="1"/>
  <c r="P437" i="1"/>
  <c r="O437" i="1"/>
  <c r="G437" i="1"/>
  <c r="F437" i="1"/>
  <c r="H437" i="1" s="1"/>
  <c r="U436" i="1"/>
  <c r="Q436" i="1"/>
  <c r="P436" i="1"/>
  <c r="R436" i="1" s="1"/>
  <c r="O436" i="1"/>
  <c r="G436" i="1"/>
  <c r="F436" i="1"/>
  <c r="U435" i="1"/>
  <c r="Q435" i="1"/>
  <c r="P435" i="1"/>
  <c r="G435" i="1"/>
  <c r="F435" i="1"/>
  <c r="U434" i="1"/>
  <c r="Q434" i="1"/>
  <c r="R434" i="1" s="1"/>
  <c r="P434" i="1"/>
  <c r="O434" i="1"/>
  <c r="G434" i="1"/>
  <c r="F434" i="1"/>
  <c r="U433" i="1"/>
  <c r="Q433" i="1"/>
  <c r="P433" i="1"/>
  <c r="O433" i="1"/>
  <c r="H433" i="1"/>
  <c r="G433" i="1"/>
  <c r="F433" i="1"/>
  <c r="U432" i="1"/>
  <c r="Q432" i="1"/>
  <c r="P432" i="1"/>
  <c r="O432" i="1"/>
  <c r="G432" i="1"/>
  <c r="F432" i="1"/>
  <c r="H432" i="1" s="1"/>
  <c r="U431" i="1"/>
  <c r="Q431" i="1"/>
  <c r="P431" i="1"/>
  <c r="R431" i="1" s="1"/>
  <c r="O431" i="1"/>
  <c r="G431" i="1"/>
  <c r="F431" i="1"/>
  <c r="U430" i="1"/>
  <c r="Q430" i="1"/>
  <c r="P430" i="1"/>
  <c r="R430" i="1" s="1"/>
  <c r="O430" i="1"/>
  <c r="H430" i="1"/>
  <c r="G430" i="1"/>
  <c r="F430" i="1"/>
  <c r="U429" i="1"/>
  <c r="Q429" i="1"/>
  <c r="P429" i="1"/>
  <c r="O429" i="1"/>
  <c r="G429" i="1"/>
  <c r="F429" i="1"/>
  <c r="U428" i="1"/>
  <c r="Q428" i="1"/>
  <c r="P428" i="1"/>
  <c r="O428" i="1"/>
  <c r="G428" i="1"/>
  <c r="H428" i="1" s="1"/>
  <c r="F428" i="1"/>
  <c r="U427" i="1"/>
  <c r="Q427" i="1"/>
  <c r="P427" i="1"/>
  <c r="O427" i="1"/>
  <c r="G427" i="1"/>
  <c r="F427" i="1"/>
  <c r="H427" i="1" s="1"/>
  <c r="U426" i="1"/>
  <c r="Q426" i="1"/>
  <c r="P426" i="1"/>
  <c r="R426" i="1" s="1"/>
  <c r="O426" i="1"/>
  <c r="G426" i="1"/>
  <c r="F426" i="1"/>
  <c r="H426" i="1" s="1"/>
  <c r="U425" i="1"/>
  <c r="Q425" i="1"/>
  <c r="P425" i="1"/>
  <c r="G425" i="1"/>
  <c r="F425" i="1"/>
  <c r="U424" i="1"/>
  <c r="Q424" i="1"/>
  <c r="P424" i="1"/>
  <c r="O424" i="1"/>
  <c r="G424" i="1"/>
  <c r="H424" i="1" s="1"/>
  <c r="F424" i="1"/>
  <c r="U423" i="1"/>
  <c r="Q423" i="1"/>
  <c r="P423" i="1"/>
  <c r="R423" i="1" s="1"/>
  <c r="O423" i="1"/>
  <c r="G423" i="1"/>
  <c r="F423" i="1"/>
  <c r="H423" i="1" s="1"/>
  <c r="U422" i="1"/>
  <c r="R422" i="1"/>
  <c r="Q422" i="1"/>
  <c r="P422" i="1"/>
  <c r="O422" i="1"/>
  <c r="G422" i="1"/>
  <c r="F422" i="1"/>
  <c r="H422" i="1" s="1"/>
  <c r="U421" i="1"/>
  <c r="Q421" i="1"/>
  <c r="P421" i="1"/>
  <c r="O421" i="1"/>
  <c r="G421" i="1"/>
  <c r="F421" i="1"/>
  <c r="H421" i="1" s="1"/>
  <c r="U420" i="1"/>
  <c r="R420" i="1"/>
  <c r="Q420" i="1"/>
  <c r="P420" i="1"/>
  <c r="O420" i="1"/>
  <c r="G420" i="1"/>
  <c r="F420" i="1"/>
  <c r="U419" i="1"/>
  <c r="Q419" i="1"/>
  <c r="P419" i="1"/>
  <c r="R419" i="1" s="1"/>
  <c r="O419" i="1"/>
  <c r="G419" i="1"/>
  <c r="F419" i="1"/>
  <c r="U418" i="1"/>
  <c r="Q418" i="1"/>
  <c r="P418" i="1"/>
  <c r="R418" i="1" s="1"/>
  <c r="O418" i="1"/>
  <c r="G418" i="1"/>
  <c r="F418" i="1"/>
  <c r="H418" i="1" s="1"/>
  <c r="U417" i="1"/>
  <c r="Q417" i="1"/>
  <c r="P417" i="1"/>
  <c r="R417" i="1" s="1"/>
  <c r="O417" i="1"/>
  <c r="G417" i="1"/>
  <c r="F417" i="1"/>
  <c r="H417" i="1" s="1"/>
  <c r="U416" i="1"/>
  <c r="Q416" i="1"/>
  <c r="P416" i="1"/>
  <c r="R416" i="1" s="1"/>
  <c r="O416" i="1"/>
  <c r="H416" i="1"/>
  <c r="G416" i="1"/>
  <c r="F416" i="1"/>
  <c r="U415" i="1"/>
  <c r="Q415" i="1"/>
  <c r="P415" i="1"/>
  <c r="R415" i="1" s="1"/>
  <c r="G415" i="1"/>
  <c r="H415" i="1" s="1"/>
  <c r="F415" i="1"/>
  <c r="U414" i="1"/>
  <c r="Q414" i="1"/>
  <c r="R414" i="1" s="1"/>
  <c r="P414" i="1"/>
  <c r="O414" i="1"/>
  <c r="G414" i="1"/>
  <c r="F414" i="1"/>
  <c r="U413" i="1"/>
  <c r="Q413" i="1"/>
  <c r="P413" i="1"/>
  <c r="O413" i="1"/>
  <c r="G413" i="1"/>
  <c r="F413" i="1"/>
  <c r="U412" i="1"/>
  <c r="Q412" i="1"/>
  <c r="P412" i="1"/>
  <c r="R412" i="1" s="1"/>
  <c r="O412" i="1"/>
  <c r="G412" i="1"/>
  <c r="F412" i="1"/>
  <c r="U411" i="1"/>
  <c r="Q411" i="1"/>
  <c r="P411" i="1"/>
  <c r="O411" i="1"/>
  <c r="G411" i="1"/>
  <c r="F411" i="1"/>
  <c r="U410" i="1"/>
  <c r="Q410" i="1"/>
  <c r="P410" i="1"/>
  <c r="O410" i="1"/>
  <c r="H410" i="1"/>
  <c r="G410" i="1"/>
  <c r="F410" i="1"/>
  <c r="U409" i="1"/>
  <c r="Q409" i="1"/>
  <c r="P409" i="1"/>
  <c r="R409" i="1" s="1"/>
  <c r="O409" i="1"/>
  <c r="G409" i="1"/>
  <c r="F409" i="1"/>
  <c r="U408" i="1"/>
  <c r="Q408" i="1"/>
  <c r="P408" i="1"/>
  <c r="O408" i="1"/>
  <c r="G408" i="1"/>
  <c r="F408" i="1"/>
  <c r="H408" i="1" s="1"/>
  <c r="U407" i="1"/>
  <c r="Q407" i="1"/>
  <c r="R407" i="1" s="1"/>
  <c r="P407" i="1"/>
  <c r="O407" i="1"/>
  <c r="G407" i="1"/>
  <c r="F407" i="1"/>
  <c r="U406" i="1"/>
  <c r="Q406" i="1"/>
  <c r="P406" i="1"/>
  <c r="R406" i="1" s="1"/>
  <c r="O406" i="1"/>
  <c r="G406" i="1"/>
  <c r="F406" i="1"/>
  <c r="H406" i="1" s="1"/>
  <c r="U405" i="1"/>
  <c r="U404" i="1"/>
  <c r="Q404" i="1"/>
  <c r="P404" i="1"/>
  <c r="O404" i="1"/>
  <c r="G404" i="1"/>
  <c r="F404" i="1"/>
  <c r="H404" i="1" s="1"/>
  <c r="U403" i="1"/>
  <c r="Q403" i="1"/>
  <c r="P403" i="1"/>
  <c r="R403" i="1" s="1"/>
  <c r="O403" i="1"/>
  <c r="G403" i="1"/>
  <c r="F403" i="1"/>
  <c r="U402" i="1"/>
  <c r="Q402" i="1"/>
  <c r="R402" i="1" s="1"/>
  <c r="P402" i="1"/>
  <c r="O402" i="1"/>
  <c r="G402" i="1"/>
  <c r="F402" i="1"/>
  <c r="U401" i="1"/>
  <c r="F401" i="1"/>
  <c r="U400" i="1"/>
  <c r="Q400" i="1"/>
  <c r="R400" i="1" s="1"/>
  <c r="P400" i="1"/>
  <c r="O400" i="1"/>
  <c r="G400" i="1"/>
  <c r="F400" i="1"/>
  <c r="H400" i="1" s="1"/>
  <c r="U399" i="1"/>
  <c r="Q399" i="1"/>
  <c r="P399" i="1"/>
  <c r="O399" i="1"/>
  <c r="G399" i="1"/>
  <c r="F399" i="1"/>
  <c r="U398" i="1"/>
  <c r="Q398" i="1"/>
  <c r="P398" i="1"/>
  <c r="O398" i="1"/>
  <c r="G398" i="1"/>
  <c r="F398" i="1"/>
  <c r="H398" i="1" s="1"/>
  <c r="U397" i="1"/>
  <c r="R397" i="1"/>
  <c r="Q397" i="1"/>
  <c r="P397" i="1"/>
  <c r="O397" i="1"/>
  <c r="G397" i="1"/>
  <c r="H397" i="1" s="1"/>
  <c r="F397" i="1"/>
  <c r="U396" i="1"/>
  <c r="Q396" i="1"/>
  <c r="P396" i="1"/>
  <c r="O396" i="1"/>
  <c r="G396" i="1"/>
  <c r="H396" i="1" s="1"/>
  <c r="F396" i="1"/>
  <c r="U395" i="1"/>
  <c r="Q395" i="1"/>
  <c r="P395" i="1"/>
  <c r="O395" i="1"/>
  <c r="G395" i="1"/>
  <c r="F395" i="1"/>
  <c r="U394" i="1"/>
  <c r="Q394" i="1"/>
  <c r="P394" i="1"/>
  <c r="O394" i="1"/>
  <c r="G394" i="1"/>
  <c r="F394" i="1"/>
  <c r="H394" i="1" s="1"/>
  <c r="U393" i="1"/>
  <c r="Q393" i="1"/>
  <c r="P393" i="1"/>
  <c r="R393" i="1" s="1"/>
  <c r="O393" i="1"/>
  <c r="G393" i="1"/>
  <c r="F393" i="1"/>
  <c r="U392" i="1"/>
  <c r="Q392" i="1"/>
  <c r="P392" i="1"/>
  <c r="O392" i="1"/>
  <c r="G392" i="1"/>
  <c r="F392" i="1"/>
  <c r="H392" i="1" s="1"/>
  <c r="U391" i="1"/>
  <c r="Q391" i="1"/>
  <c r="P391" i="1"/>
  <c r="O391" i="1"/>
  <c r="G391" i="1"/>
  <c r="F391" i="1"/>
  <c r="U390" i="1"/>
  <c r="U389" i="1"/>
  <c r="Q389" i="1"/>
  <c r="P389" i="1"/>
  <c r="R389" i="1" s="1"/>
  <c r="O389" i="1"/>
  <c r="G389" i="1"/>
  <c r="H389" i="1" s="1"/>
  <c r="F389" i="1"/>
  <c r="U388" i="1"/>
  <c r="Q388" i="1"/>
  <c r="P388" i="1"/>
  <c r="R388" i="1" s="1"/>
  <c r="O388" i="1"/>
  <c r="G388" i="1"/>
  <c r="F388" i="1"/>
  <c r="U387" i="1"/>
  <c r="Q387" i="1"/>
  <c r="P387" i="1"/>
  <c r="R387" i="1" s="1"/>
  <c r="O387" i="1"/>
  <c r="G387" i="1"/>
  <c r="H387" i="1" s="1"/>
  <c r="F387" i="1"/>
  <c r="U386" i="1"/>
  <c r="Q386" i="1"/>
  <c r="P386" i="1"/>
  <c r="O386" i="1"/>
  <c r="G386" i="1"/>
  <c r="F386" i="1"/>
  <c r="U385" i="1"/>
  <c r="Q385" i="1"/>
  <c r="R385" i="1" s="1"/>
  <c r="P385" i="1"/>
  <c r="O385" i="1"/>
  <c r="G385" i="1"/>
  <c r="F385" i="1"/>
  <c r="U384" i="1"/>
  <c r="Q384" i="1"/>
  <c r="P384" i="1"/>
  <c r="R384" i="1" s="1"/>
  <c r="O384" i="1"/>
  <c r="H384" i="1"/>
  <c r="G384" i="1"/>
  <c r="F384" i="1"/>
  <c r="U383" i="1"/>
  <c r="Q383" i="1"/>
  <c r="P383" i="1"/>
  <c r="R383" i="1" s="1"/>
  <c r="G383" i="1"/>
  <c r="F383" i="1"/>
  <c r="U382" i="1"/>
  <c r="R382" i="1"/>
  <c r="Q382" i="1"/>
  <c r="P382" i="1"/>
  <c r="O382" i="1"/>
  <c r="G382" i="1"/>
  <c r="F382" i="1"/>
  <c r="U381" i="1"/>
  <c r="Q381" i="1"/>
  <c r="R381" i="1" s="1"/>
  <c r="P381" i="1"/>
  <c r="O381" i="1"/>
  <c r="G381" i="1"/>
  <c r="H381" i="1" s="1"/>
  <c r="F381" i="1"/>
  <c r="U380" i="1"/>
  <c r="Q380" i="1"/>
  <c r="P380" i="1"/>
  <c r="R380" i="1" s="1"/>
  <c r="O380" i="1"/>
  <c r="G380" i="1"/>
  <c r="F380" i="1"/>
  <c r="H380" i="1" s="1"/>
  <c r="U379" i="1"/>
  <c r="R379" i="1"/>
  <c r="Q379" i="1"/>
  <c r="P379" i="1"/>
  <c r="O379" i="1"/>
  <c r="G379" i="1"/>
  <c r="F379" i="1"/>
  <c r="U378" i="1"/>
  <c r="Q378" i="1"/>
  <c r="P378" i="1"/>
  <c r="O378" i="1"/>
  <c r="H378" i="1"/>
  <c r="G378" i="1"/>
  <c r="F378" i="1"/>
  <c r="U377" i="1"/>
  <c r="Q377" i="1"/>
  <c r="P377" i="1"/>
  <c r="R377" i="1" s="1"/>
  <c r="O377" i="1"/>
  <c r="G377" i="1"/>
  <c r="F377" i="1"/>
  <c r="U376" i="1"/>
  <c r="Q376" i="1"/>
  <c r="P376" i="1"/>
  <c r="R376" i="1" s="1"/>
  <c r="O376" i="1"/>
  <c r="G376" i="1"/>
  <c r="F376" i="1"/>
  <c r="H376" i="1" s="1"/>
  <c r="U375" i="1"/>
  <c r="Q375" i="1"/>
  <c r="P375" i="1"/>
  <c r="O375" i="1"/>
  <c r="G375" i="1"/>
  <c r="F375" i="1"/>
  <c r="H375" i="1" s="1"/>
  <c r="U374" i="1"/>
  <c r="Q374" i="1"/>
  <c r="P374" i="1"/>
  <c r="R374" i="1" s="1"/>
  <c r="O374" i="1"/>
  <c r="G374" i="1"/>
  <c r="F374" i="1"/>
  <c r="H374" i="1" s="1"/>
  <c r="U373" i="1"/>
  <c r="Q373" i="1"/>
  <c r="P373" i="1"/>
  <c r="R373" i="1" s="1"/>
  <c r="O373" i="1"/>
  <c r="G373" i="1"/>
  <c r="F373" i="1"/>
  <c r="H373" i="1" s="1"/>
  <c r="U372" i="1"/>
  <c r="Q372" i="1"/>
  <c r="P372" i="1"/>
  <c r="O372" i="1"/>
  <c r="G372" i="1"/>
  <c r="F372" i="1"/>
  <c r="H372" i="1" s="1"/>
  <c r="U371" i="1"/>
  <c r="Q371" i="1"/>
  <c r="P371" i="1"/>
  <c r="R371" i="1" s="1"/>
  <c r="O371" i="1"/>
  <c r="G371" i="1"/>
  <c r="F371" i="1"/>
  <c r="U370" i="1"/>
  <c r="Q370" i="1"/>
  <c r="P370" i="1"/>
  <c r="R370" i="1" s="1"/>
  <c r="O370" i="1"/>
  <c r="G370" i="1"/>
  <c r="F370" i="1"/>
  <c r="U369" i="1"/>
  <c r="Q369" i="1"/>
  <c r="R369" i="1" s="1"/>
  <c r="P369" i="1"/>
  <c r="O369" i="1"/>
  <c r="G369" i="1"/>
  <c r="F369" i="1"/>
  <c r="U368" i="1"/>
  <c r="Q368" i="1"/>
  <c r="P368" i="1"/>
  <c r="O368" i="1"/>
  <c r="G368" i="1"/>
  <c r="F368" i="1"/>
  <c r="H368" i="1" s="1"/>
  <c r="U367" i="1"/>
  <c r="Q367" i="1"/>
  <c r="P367" i="1"/>
  <c r="R367" i="1" s="1"/>
  <c r="G367" i="1"/>
  <c r="F367" i="1"/>
  <c r="H367" i="1" s="1"/>
  <c r="U366" i="1"/>
  <c r="Q366" i="1"/>
  <c r="P366" i="1"/>
  <c r="R366" i="1" s="1"/>
  <c r="O366" i="1"/>
  <c r="G366" i="1"/>
  <c r="H366" i="1" s="1"/>
  <c r="F366" i="1"/>
  <c r="U365" i="1"/>
  <c r="Q365" i="1"/>
  <c r="P365" i="1"/>
  <c r="R365" i="1" s="1"/>
  <c r="O365" i="1"/>
  <c r="G365" i="1"/>
  <c r="H365" i="1" s="1"/>
  <c r="F365" i="1"/>
  <c r="U364" i="1"/>
  <c r="Q364" i="1"/>
  <c r="P364" i="1"/>
  <c r="R364" i="1" s="1"/>
  <c r="O364" i="1"/>
  <c r="G364" i="1"/>
  <c r="F364" i="1"/>
  <c r="H364" i="1" s="1"/>
  <c r="U363" i="1"/>
  <c r="Q363" i="1"/>
  <c r="R363" i="1" s="1"/>
  <c r="P363" i="1"/>
  <c r="O363" i="1"/>
  <c r="G363" i="1"/>
  <c r="F363" i="1"/>
  <c r="H363" i="1" s="1"/>
  <c r="U362" i="1"/>
  <c r="Q362" i="1"/>
  <c r="P362" i="1"/>
  <c r="O362" i="1"/>
  <c r="G362" i="1"/>
  <c r="F362" i="1"/>
  <c r="H362" i="1" s="1"/>
  <c r="U361" i="1"/>
  <c r="Q361" i="1"/>
  <c r="P361" i="1"/>
  <c r="R361" i="1" s="1"/>
  <c r="O361" i="1"/>
  <c r="G361" i="1"/>
  <c r="F361" i="1"/>
  <c r="H361" i="1" s="1"/>
  <c r="U360" i="1"/>
  <c r="Q360" i="1"/>
  <c r="P360" i="1"/>
  <c r="R360" i="1" s="1"/>
  <c r="O360" i="1"/>
  <c r="G360" i="1"/>
  <c r="H360" i="1" s="1"/>
  <c r="F360" i="1"/>
  <c r="U359" i="1"/>
  <c r="Q359" i="1"/>
  <c r="P359" i="1"/>
  <c r="O359" i="1"/>
  <c r="H359" i="1"/>
  <c r="G359" i="1"/>
  <c r="F359" i="1"/>
  <c r="U358" i="1"/>
  <c r="Q358" i="1"/>
  <c r="P358" i="1"/>
  <c r="R358" i="1" s="1"/>
  <c r="G358" i="1"/>
  <c r="F358" i="1"/>
  <c r="H358" i="1" s="1"/>
  <c r="U357" i="1"/>
  <c r="Q357" i="1"/>
  <c r="R357" i="1" s="1"/>
  <c r="P357" i="1"/>
  <c r="G357" i="1"/>
  <c r="F357" i="1"/>
  <c r="U356" i="1"/>
  <c r="Q356" i="1"/>
  <c r="P356" i="1"/>
  <c r="R356" i="1" s="1"/>
  <c r="O356" i="1"/>
  <c r="G356" i="1"/>
  <c r="F356" i="1"/>
  <c r="U355" i="1"/>
  <c r="Q355" i="1"/>
  <c r="R355" i="1" s="1"/>
  <c r="P355" i="1"/>
  <c r="O355" i="1"/>
  <c r="H355" i="1"/>
  <c r="G355" i="1"/>
  <c r="F355" i="1"/>
  <c r="U354" i="1"/>
  <c r="Q354" i="1"/>
  <c r="P354" i="1"/>
  <c r="R354" i="1" s="1"/>
  <c r="O354" i="1"/>
  <c r="G354" i="1"/>
  <c r="F354" i="1"/>
  <c r="H354" i="1" s="1"/>
  <c r="U353" i="1"/>
  <c r="Q353" i="1"/>
  <c r="P353" i="1"/>
  <c r="R353" i="1" s="1"/>
  <c r="O353" i="1"/>
  <c r="G353" i="1"/>
  <c r="F353" i="1"/>
  <c r="H353" i="1" s="1"/>
  <c r="U352" i="1"/>
  <c r="Q352" i="1"/>
  <c r="P352" i="1"/>
  <c r="O352" i="1"/>
  <c r="G352" i="1"/>
  <c r="F352" i="1"/>
  <c r="H352" i="1" s="1"/>
  <c r="U351" i="1"/>
  <c r="Q351" i="1"/>
  <c r="P351" i="1"/>
  <c r="O351" i="1"/>
  <c r="G351" i="1"/>
  <c r="F351" i="1"/>
  <c r="H351" i="1" s="1"/>
  <c r="U350" i="1"/>
  <c r="R350" i="1"/>
  <c r="Q350" i="1"/>
  <c r="P350" i="1"/>
  <c r="O350" i="1"/>
  <c r="G350" i="1"/>
  <c r="F350" i="1"/>
  <c r="H350" i="1" s="1"/>
  <c r="U349" i="1"/>
  <c r="Q349" i="1"/>
  <c r="R349" i="1" s="1"/>
  <c r="P349" i="1"/>
  <c r="O349" i="1"/>
  <c r="G349" i="1"/>
  <c r="F349" i="1"/>
  <c r="H349" i="1" s="1"/>
  <c r="U348" i="1"/>
  <c r="Q348" i="1"/>
  <c r="P348" i="1"/>
  <c r="G348" i="1"/>
  <c r="H348" i="1" s="1"/>
  <c r="F348" i="1"/>
  <c r="U347" i="1"/>
  <c r="Q347" i="1"/>
  <c r="P347" i="1"/>
  <c r="R347" i="1" s="1"/>
  <c r="O347" i="1"/>
  <c r="G347" i="1"/>
  <c r="F347" i="1"/>
  <c r="H347" i="1" s="1"/>
  <c r="U346" i="1"/>
  <c r="Q346" i="1"/>
  <c r="P346" i="1"/>
  <c r="R346" i="1" s="1"/>
  <c r="O346" i="1"/>
  <c r="G346" i="1"/>
  <c r="F346" i="1"/>
  <c r="H346" i="1" s="1"/>
  <c r="U345" i="1"/>
  <c r="Q345" i="1"/>
  <c r="P345" i="1"/>
  <c r="R345" i="1" s="1"/>
  <c r="O345" i="1"/>
  <c r="G345" i="1"/>
  <c r="F345" i="1"/>
  <c r="U344" i="1"/>
  <c r="Q344" i="1"/>
  <c r="P344" i="1"/>
  <c r="R344" i="1" s="1"/>
  <c r="O344" i="1"/>
  <c r="G344" i="1"/>
  <c r="F344" i="1"/>
  <c r="H344" i="1" s="1"/>
  <c r="U343" i="1"/>
  <c r="Q343" i="1"/>
  <c r="P343" i="1"/>
  <c r="O343" i="1"/>
  <c r="H343" i="1"/>
  <c r="G343" i="1"/>
  <c r="F343" i="1"/>
  <c r="U342" i="1"/>
  <c r="Q342" i="1"/>
  <c r="P342" i="1"/>
  <c r="O342" i="1"/>
  <c r="G342" i="1"/>
  <c r="H342" i="1" s="1"/>
  <c r="F342" i="1"/>
  <c r="U341" i="1"/>
  <c r="Q341" i="1"/>
  <c r="P341" i="1"/>
  <c r="R341" i="1" s="1"/>
  <c r="O341" i="1"/>
  <c r="G341" i="1"/>
  <c r="F341" i="1"/>
  <c r="U340" i="1"/>
  <c r="Q340" i="1"/>
  <c r="P340" i="1"/>
  <c r="O340" i="1"/>
  <c r="G340" i="1"/>
  <c r="F340" i="1"/>
  <c r="U339" i="1"/>
  <c r="Q339" i="1"/>
  <c r="P339" i="1"/>
  <c r="R339" i="1" s="1"/>
  <c r="G339" i="1"/>
  <c r="F339" i="1"/>
  <c r="H339" i="1" s="1"/>
  <c r="U338" i="1"/>
  <c r="Q338" i="1"/>
  <c r="R338" i="1" s="1"/>
  <c r="P338" i="1"/>
  <c r="G338" i="1"/>
  <c r="F338" i="1"/>
  <c r="H338" i="1" s="1"/>
  <c r="U337" i="1"/>
  <c r="Q337" i="1"/>
  <c r="P337" i="1"/>
  <c r="G337" i="1"/>
  <c r="H337" i="1" s="1"/>
  <c r="F337" i="1"/>
  <c r="U336" i="1"/>
  <c r="Q336" i="1"/>
  <c r="P336" i="1"/>
  <c r="R336" i="1" s="1"/>
  <c r="O336" i="1"/>
  <c r="G336" i="1"/>
  <c r="F336" i="1"/>
  <c r="U335" i="1"/>
  <c r="Q335" i="1"/>
  <c r="P335" i="1"/>
  <c r="R335" i="1" s="1"/>
  <c r="O335" i="1"/>
  <c r="G335" i="1"/>
  <c r="H335" i="1" s="1"/>
  <c r="F335" i="1"/>
  <c r="U334" i="1"/>
  <c r="Q334" i="1"/>
  <c r="P334" i="1"/>
  <c r="O334" i="1"/>
  <c r="G334" i="1"/>
  <c r="F334" i="1"/>
  <c r="U333" i="1"/>
  <c r="Q333" i="1"/>
  <c r="R333" i="1" s="1"/>
  <c r="P333" i="1"/>
  <c r="O333" i="1"/>
  <c r="G333" i="1"/>
  <c r="F333" i="1"/>
  <c r="H333" i="1" s="1"/>
  <c r="U332" i="1"/>
  <c r="Q332" i="1"/>
  <c r="P332" i="1"/>
  <c r="R332" i="1" s="1"/>
  <c r="O332" i="1"/>
  <c r="G332" i="1"/>
  <c r="F332" i="1"/>
  <c r="H332" i="1" s="1"/>
  <c r="U331" i="1"/>
  <c r="Q331" i="1"/>
  <c r="P331" i="1"/>
  <c r="R331" i="1" s="1"/>
  <c r="G331" i="1"/>
  <c r="F331" i="1"/>
  <c r="U330" i="1"/>
  <c r="R330" i="1"/>
  <c r="Q330" i="1"/>
  <c r="P330" i="1"/>
  <c r="O330" i="1"/>
  <c r="G330" i="1"/>
  <c r="F330" i="1"/>
  <c r="H330" i="1" s="1"/>
  <c r="U329" i="1"/>
  <c r="Q329" i="1"/>
  <c r="R329" i="1" s="1"/>
  <c r="P329" i="1"/>
  <c r="O329" i="1"/>
  <c r="G329" i="1"/>
  <c r="F329" i="1"/>
  <c r="H329" i="1" s="1"/>
  <c r="U328" i="1"/>
  <c r="Q328" i="1"/>
  <c r="P328" i="1"/>
  <c r="O328" i="1"/>
  <c r="G328" i="1"/>
  <c r="F328" i="1"/>
  <c r="U327" i="1"/>
  <c r="Q327" i="1"/>
  <c r="R327" i="1" s="1"/>
  <c r="P327" i="1"/>
  <c r="O327" i="1"/>
  <c r="G327" i="1"/>
  <c r="F327" i="1"/>
  <c r="U326" i="1"/>
  <c r="Q326" i="1"/>
  <c r="P326" i="1"/>
  <c r="G326" i="1"/>
  <c r="F326" i="1"/>
  <c r="H326" i="1" s="1"/>
  <c r="U325" i="1"/>
  <c r="Q325" i="1"/>
  <c r="P325" i="1"/>
  <c r="R325" i="1" s="1"/>
  <c r="O325" i="1"/>
  <c r="G325" i="1"/>
  <c r="F325" i="1"/>
  <c r="H325" i="1" s="1"/>
  <c r="U324" i="1"/>
  <c r="Q324" i="1"/>
  <c r="P324" i="1"/>
  <c r="R324" i="1" s="1"/>
  <c r="O324" i="1"/>
  <c r="G324" i="1"/>
  <c r="F324" i="1"/>
  <c r="H324" i="1" s="1"/>
  <c r="U323" i="1"/>
  <c r="Q323" i="1"/>
  <c r="P323" i="1"/>
  <c r="R323" i="1" s="1"/>
  <c r="O323" i="1"/>
  <c r="G323" i="1"/>
  <c r="F323" i="1"/>
  <c r="H323" i="1" s="1"/>
  <c r="U322" i="1"/>
  <c r="Q322" i="1"/>
  <c r="P322" i="1"/>
  <c r="R322" i="1" s="1"/>
  <c r="O322" i="1"/>
  <c r="G322" i="1"/>
  <c r="F322" i="1"/>
  <c r="H322" i="1" s="1"/>
  <c r="U321" i="1"/>
  <c r="Q321" i="1"/>
  <c r="P321" i="1"/>
  <c r="O321" i="1"/>
  <c r="G321" i="1"/>
  <c r="F321" i="1"/>
  <c r="U320" i="1"/>
  <c r="R320" i="1"/>
  <c r="Q320" i="1"/>
  <c r="P320" i="1"/>
  <c r="O320" i="1"/>
  <c r="J320" i="1"/>
  <c r="G320" i="1" s="1"/>
  <c r="H320" i="1" s="1"/>
  <c r="F320" i="1"/>
  <c r="U319" i="1"/>
  <c r="Q319" i="1"/>
  <c r="P319" i="1"/>
  <c r="O319" i="1"/>
  <c r="G319" i="1"/>
  <c r="F319" i="1"/>
  <c r="H319" i="1" s="1"/>
  <c r="U318" i="1"/>
  <c r="R318" i="1"/>
  <c r="Q318" i="1"/>
  <c r="P318" i="1"/>
  <c r="G318" i="1"/>
  <c r="F318" i="1"/>
  <c r="H318" i="1" s="1"/>
  <c r="U317" i="1"/>
  <c r="Q317" i="1"/>
  <c r="R317" i="1" s="1"/>
  <c r="P317" i="1"/>
  <c r="O317" i="1"/>
  <c r="G317" i="1"/>
  <c r="F317" i="1"/>
  <c r="H317" i="1" s="1"/>
  <c r="U316" i="1"/>
  <c r="Q316" i="1"/>
  <c r="P316" i="1"/>
  <c r="O316" i="1"/>
  <c r="G316" i="1"/>
  <c r="H316" i="1" s="1"/>
  <c r="F316" i="1"/>
  <c r="U315" i="1"/>
  <c r="Q315" i="1"/>
  <c r="P315" i="1"/>
  <c r="R315" i="1" s="1"/>
  <c r="O315" i="1"/>
  <c r="G315" i="1"/>
  <c r="F315" i="1"/>
  <c r="U314" i="1"/>
  <c r="Q314" i="1"/>
  <c r="P314" i="1"/>
  <c r="R314" i="1" s="1"/>
  <c r="G314" i="1"/>
  <c r="F314" i="1"/>
  <c r="H314" i="1" s="1"/>
  <c r="U313" i="1"/>
  <c r="R313" i="1"/>
  <c r="Q313" i="1"/>
  <c r="P313" i="1"/>
  <c r="O313" i="1"/>
  <c r="G313" i="1"/>
  <c r="H313" i="1" s="1"/>
  <c r="F313" i="1"/>
  <c r="U312" i="1"/>
  <c r="Q312" i="1"/>
  <c r="R312" i="1" s="1"/>
  <c r="P312" i="1"/>
  <c r="O312" i="1"/>
  <c r="G312" i="1"/>
  <c r="F312" i="1"/>
  <c r="U311" i="1"/>
  <c r="Q311" i="1"/>
  <c r="P311" i="1"/>
  <c r="O311" i="1"/>
  <c r="G311" i="1"/>
  <c r="F311" i="1"/>
  <c r="H311" i="1" s="1"/>
  <c r="U310" i="1"/>
  <c r="Q310" i="1"/>
  <c r="P310" i="1"/>
  <c r="R310" i="1" s="1"/>
  <c r="O310" i="1"/>
  <c r="G310" i="1"/>
  <c r="H310" i="1" s="1"/>
  <c r="F310" i="1"/>
  <c r="U309" i="1"/>
  <c r="Q309" i="1"/>
  <c r="P309" i="1"/>
  <c r="R309" i="1" s="1"/>
  <c r="O309" i="1"/>
  <c r="G309" i="1"/>
  <c r="F309" i="1"/>
  <c r="H309" i="1" s="1"/>
  <c r="U308" i="1"/>
  <c r="Q308" i="1"/>
  <c r="R308" i="1" s="1"/>
  <c r="P308" i="1"/>
  <c r="O308" i="1"/>
  <c r="G308" i="1"/>
  <c r="F308" i="1"/>
  <c r="H308" i="1" s="1"/>
  <c r="U307" i="1"/>
  <c r="Q307" i="1"/>
  <c r="P307" i="1"/>
  <c r="R307" i="1" s="1"/>
  <c r="O307" i="1"/>
  <c r="G307" i="1"/>
  <c r="F307" i="1"/>
  <c r="U306" i="1"/>
  <c r="R306" i="1"/>
  <c r="Q306" i="1"/>
  <c r="P306" i="1"/>
  <c r="G306" i="1"/>
  <c r="F306" i="1"/>
  <c r="H306" i="1" s="1"/>
  <c r="U305" i="1"/>
  <c r="Q305" i="1"/>
  <c r="P305" i="1"/>
  <c r="R305" i="1" s="1"/>
  <c r="O305" i="1"/>
  <c r="G305" i="1"/>
  <c r="F305" i="1"/>
  <c r="U304" i="1"/>
  <c r="R304" i="1"/>
  <c r="Q304" i="1"/>
  <c r="P304" i="1"/>
  <c r="O304" i="1"/>
  <c r="G304" i="1"/>
  <c r="F304" i="1"/>
  <c r="H304" i="1" s="1"/>
  <c r="U303" i="1"/>
  <c r="Q303" i="1"/>
  <c r="R303" i="1" s="1"/>
  <c r="P303" i="1"/>
  <c r="O303" i="1"/>
  <c r="G303" i="1"/>
  <c r="H303" i="1" s="1"/>
  <c r="F303" i="1"/>
  <c r="U302" i="1"/>
  <c r="Q302" i="1"/>
  <c r="P302" i="1"/>
  <c r="R302" i="1" s="1"/>
  <c r="O302" i="1"/>
  <c r="G302" i="1"/>
  <c r="F302" i="1"/>
  <c r="U301" i="1"/>
  <c r="Q301" i="1"/>
  <c r="R301" i="1" s="1"/>
  <c r="P301" i="1"/>
  <c r="G301" i="1"/>
  <c r="F301" i="1"/>
  <c r="U300" i="1"/>
  <c r="Q300" i="1"/>
  <c r="P300" i="1"/>
  <c r="R300" i="1" s="1"/>
  <c r="O300" i="1"/>
  <c r="G300" i="1"/>
  <c r="F300" i="1"/>
  <c r="H300" i="1" s="1"/>
  <c r="U299" i="1"/>
  <c r="Q299" i="1"/>
  <c r="P299" i="1"/>
  <c r="R299" i="1" s="1"/>
  <c r="O299" i="1"/>
  <c r="G299" i="1"/>
  <c r="H299" i="1" s="1"/>
  <c r="F299" i="1"/>
  <c r="U298" i="1"/>
  <c r="Q298" i="1"/>
  <c r="P298" i="1"/>
  <c r="R298" i="1" s="1"/>
  <c r="O298" i="1"/>
  <c r="G298" i="1"/>
  <c r="F298" i="1"/>
  <c r="H298" i="1" s="1"/>
  <c r="U297" i="1"/>
  <c r="Q297" i="1"/>
  <c r="P297" i="1"/>
  <c r="O297" i="1"/>
  <c r="H297" i="1"/>
  <c r="G297" i="1"/>
  <c r="F297" i="1"/>
  <c r="U296" i="1"/>
  <c r="Q296" i="1"/>
  <c r="P296" i="1"/>
  <c r="R296" i="1" s="1"/>
  <c r="O296" i="1"/>
  <c r="G296" i="1"/>
  <c r="H296" i="1" s="1"/>
  <c r="F296" i="1"/>
  <c r="U295" i="1"/>
  <c r="Q295" i="1"/>
  <c r="R295" i="1" s="1"/>
  <c r="P295" i="1"/>
  <c r="O295" i="1"/>
  <c r="G295" i="1"/>
  <c r="F295" i="1"/>
  <c r="H295" i="1" s="1"/>
  <c r="U294" i="1"/>
  <c r="Q294" i="1"/>
  <c r="P294" i="1"/>
  <c r="O294" i="1"/>
  <c r="G294" i="1"/>
  <c r="H294" i="1" s="1"/>
  <c r="F294" i="1"/>
  <c r="U293" i="1"/>
  <c r="Q293" i="1"/>
  <c r="P293" i="1"/>
  <c r="O293" i="1"/>
  <c r="G293" i="1"/>
  <c r="F293" i="1"/>
  <c r="U292" i="1"/>
  <c r="R292" i="1"/>
  <c r="Q292" i="1"/>
  <c r="P292" i="1"/>
  <c r="G292" i="1"/>
  <c r="F292" i="1"/>
  <c r="U291" i="1"/>
  <c r="U290" i="1"/>
  <c r="Q290" i="1"/>
  <c r="P290" i="1"/>
  <c r="O290" i="1"/>
  <c r="G290" i="1"/>
  <c r="F290" i="1"/>
  <c r="H290" i="1" s="1"/>
  <c r="U289" i="1"/>
  <c r="R289" i="1"/>
  <c r="Q289" i="1"/>
  <c r="P289" i="1"/>
  <c r="O289" i="1"/>
  <c r="H289" i="1"/>
  <c r="G289" i="1"/>
  <c r="F289" i="1"/>
  <c r="U288" i="1"/>
  <c r="Q288" i="1"/>
  <c r="P288" i="1"/>
  <c r="R288" i="1" s="1"/>
  <c r="O288" i="1"/>
  <c r="H288" i="1"/>
  <c r="G288" i="1"/>
  <c r="F288" i="1"/>
  <c r="U287" i="1"/>
  <c r="Q287" i="1"/>
  <c r="P287" i="1"/>
  <c r="R287" i="1" s="1"/>
  <c r="O287" i="1"/>
  <c r="G287" i="1"/>
  <c r="F287" i="1"/>
  <c r="U286" i="1"/>
  <c r="Q286" i="1"/>
  <c r="P286" i="1"/>
  <c r="R286" i="1" s="1"/>
  <c r="O286" i="1"/>
  <c r="G286" i="1"/>
  <c r="H286" i="1" s="1"/>
  <c r="F286" i="1"/>
  <c r="U285" i="1"/>
  <c r="Q285" i="1"/>
  <c r="P285" i="1"/>
  <c r="O285" i="1"/>
  <c r="G285" i="1"/>
  <c r="F285" i="1"/>
  <c r="H285" i="1" s="1"/>
  <c r="U284" i="1"/>
  <c r="Q284" i="1"/>
  <c r="P284" i="1"/>
  <c r="O284" i="1"/>
  <c r="G284" i="1"/>
  <c r="F284" i="1"/>
  <c r="H284" i="1" s="1"/>
  <c r="U283" i="1"/>
  <c r="Q283" i="1"/>
  <c r="R283" i="1" s="1"/>
  <c r="P283" i="1"/>
  <c r="O283" i="1"/>
  <c r="G283" i="1"/>
  <c r="F283" i="1"/>
  <c r="H283" i="1" s="1"/>
  <c r="U282" i="1"/>
  <c r="Q282" i="1"/>
  <c r="P282" i="1"/>
  <c r="R282" i="1" s="1"/>
  <c r="O282" i="1"/>
  <c r="H282" i="1"/>
  <c r="G282" i="1"/>
  <c r="F282" i="1"/>
  <c r="U281" i="1"/>
  <c r="Q281" i="1"/>
  <c r="P281" i="1"/>
  <c r="R281" i="1" s="1"/>
  <c r="G281" i="1"/>
  <c r="F281" i="1"/>
  <c r="H281" i="1" s="1"/>
  <c r="U280" i="1"/>
  <c r="Q280" i="1"/>
  <c r="P280" i="1"/>
  <c r="O280" i="1"/>
  <c r="G280" i="1"/>
  <c r="F280" i="1"/>
  <c r="H280" i="1" s="1"/>
  <c r="U279" i="1"/>
  <c r="Q279" i="1"/>
  <c r="P279" i="1"/>
  <c r="R279" i="1" s="1"/>
  <c r="O279" i="1"/>
  <c r="G279" i="1"/>
  <c r="F279" i="1"/>
  <c r="U278" i="1"/>
  <c r="Q278" i="1"/>
  <c r="P278" i="1"/>
  <c r="R278" i="1" s="1"/>
  <c r="O278" i="1"/>
  <c r="G278" i="1"/>
  <c r="F278" i="1"/>
  <c r="U277" i="1"/>
  <c r="Q277" i="1"/>
  <c r="P277" i="1"/>
  <c r="O277" i="1"/>
  <c r="J277" i="1"/>
  <c r="G277" i="1"/>
  <c r="F277" i="1"/>
  <c r="H277" i="1" s="1"/>
  <c r="U276" i="1"/>
  <c r="Q276" i="1"/>
  <c r="P276" i="1"/>
  <c r="R276" i="1" s="1"/>
  <c r="O276" i="1"/>
  <c r="G276" i="1"/>
  <c r="F276" i="1"/>
  <c r="H276" i="1" s="1"/>
  <c r="U275" i="1"/>
  <c r="Q275" i="1"/>
  <c r="P275" i="1"/>
  <c r="O275" i="1"/>
  <c r="G275" i="1"/>
  <c r="F275" i="1"/>
  <c r="H275" i="1" s="1"/>
  <c r="U274" i="1"/>
  <c r="R274" i="1"/>
  <c r="Q274" i="1"/>
  <c r="P274" i="1"/>
  <c r="O274" i="1"/>
  <c r="J274" i="1"/>
  <c r="G274" i="1" s="1"/>
  <c r="F274" i="1"/>
  <c r="U273" i="1"/>
  <c r="Q273" i="1"/>
  <c r="P273" i="1"/>
  <c r="R273" i="1" s="1"/>
  <c r="O273" i="1"/>
  <c r="G273" i="1"/>
  <c r="F273" i="1"/>
  <c r="H273" i="1" s="1"/>
  <c r="U272" i="1"/>
  <c r="Q272" i="1"/>
  <c r="P272" i="1"/>
  <c r="R272" i="1" s="1"/>
  <c r="O272" i="1"/>
  <c r="G272" i="1"/>
  <c r="F272" i="1"/>
  <c r="H272" i="1" s="1"/>
  <c r="U271" i="1"/>
  <c r="Q271" i="1"/>
  <c r="R271" i="1" s="1"/>
  <c r="P271" i="1"/>
  <c r="O271" i="1"/>
  <c r="H271" i="1"/>
  <c r="G271" i="1"/>
  <c r="F271" i="1"/>
  <c r="U270" i="1"/>
  <c r="Q270" i="1"/>
  <c r="P270" i="1"/>
  <c r="R270" i="1" s="1"/>
  <c r="O270" i="1"/>
  <c r="G270" i="1"/>
  <c r="F270" i="1"/>
  <c r="U269" i="1"/>
  <c r="R269" i="1"/>
  <c r="Q269" i="1"/>
  <c r="P269" i="1"/>
  <c r="O269" i="1"/>
  <c r="G269" i="1"/>
  <c r="F269" i="1"/>
  <c r="H269" i="1" s="1"/>
  <c r="U268" i="1"/>
  <c r="Q268" i="1"/>
  <c r="R268" i="1" s="1"/>
  <c r="P268" i="1"/>
  <c r="G268" i="1"/>
  <c r="F268" i="1"/>
  <c r="H268" i="1" s="1"/>
  <c r="U267" i="1"/>
  <c r="Q267" i="1"/>
  <c r="P267" i="1"/>
  <c r="G267" i="1"/>
  <c r="H267" i="1" s="1"/>
  <c r="F267" i="1"/>
  <c r="U266" i="1"/>
  <c r="Q266" i="1"/>
  <c r="P266" i="1"/>
  <c r="R266" i="1" s="1"/>
  <c r="O266" i="1"/>
  <c r="G266" i="1"/>
  <c r="F266" i="1"/>
  <c r="U265" i="1"/>
  <c r="Q265" i="1"/>
  <c r="P265" i="1"/>
  <c r="O265" i="1"/>
  <c r="G265" i="1"/>
  <c r="F265" i="1"/>
  <c r="U264" i="1"/>
  <c r="Q264" i="1"/>
  <c r="P264" i="1"/>
  <c r="R264" i="1" s="1"/>
  <c r="O264" i="1"/>
  <c r="G264" i="1"/>
  <c r="F264" i="1"/>
  <c r="U263" i="1"/>
  <c r="R263" i="1"/>
  <c r="Q263" i="1"/>
  <c r="P263" i="1"/>
  <c r="G263" i="1"/>
  <c r="F263" i="1"/>
  <c r="H263" i="1" s="1"/>
  <c r="U262" i="1"/>
  <c r="Q262" i="1"/>
  <c r="P262" i="1"/>
  <c r="R262" i="1" s="1"/>
  <c r="O262" i="1"/>
  <c r="G262" i="1"/>
  <c r="F262" i="1"/>
  <c r="U261" i="1"/>
  <c r="Q261" i="1"/>
  <c r="P261" i="1"/>
  <c r="R261" i="1" s="1"/>
  <c r="O261" i="1"/>
  <c r="G261" i="1"/>
  <c r="F261" i="1"/>
  <c r="H261" i="1" s="1"/>
  <c r="U260" i="1"/>
  <c r="Q260" i="1"/>
  <c r="P260" i="1"/>
  <c r="O260" i="1"/>
  <c r="G260" i="1"/>
  <c r="F260" i="1"/>
  <c r="H260" i="1" s="1"/>
  <c r="U259" i="1"/>
  <c r="Q259" i="1"/>
  <c r="P259" i="1"/>
  <c r="R259" i="1" s="1"/>
  <c r="O259" i="1"/>
  <c r="G259" i="1"/>
  <c r="F259" i="1"/>
  <c r="H259" i="1" s="1"/>
  <c r="U258" i="1"/>
  <c r="R258" i="1"/>
  <c r="Q258" i="1"/>
  <c r="P258" i="1"/>
  <c r="O258" i="1"/>
  <c r="G258" i="1"/>
  <c r="F258" i="1"/>
  <c r="U257" i="1"/>
  <c r="Q257" i="1"/>
  <c r="P257" i="1"/>
  <c r="O257" i="1"/>
  <c r="G257" i="1"/>
  <c r="F257" i="1"/>
  <c r="H257" i="1" s="1"/>
  <c r="U256" i="1"/>
  <c r="Q256" i="1"/>
  <c r="P256" i="1"/>
  <c r="O256" i="1"/>
  <c r="G256" i="1"/>
  <c r="F256" i="1"/>
  <c r="U255" i="1"/>
  <c r="Q255" i="1"/>
  <c r="P255" i="1"/>
  <c r="R255" i="1" s="1"/>
  <c r="U254" i="1"/>
  <c r="U253" i="1"/>
  <c r="Q253" i="1"/>
  <c r="R253" i="1" s="1"/>
  <c r="P253" i="1"/>
  <c r="O253" i="1"/>
  <c r="G253" i="1"/>
  <c r="F253" i="1"/>
  <c r="H253" i="1" s="1"/>
  <c r="U252" i="1"/>
  <c r="Q252" i="1"/>
  <c r="P252" i="1"/>
  <c r="R252" i="1" s="1"/>
  <c r="O252" i="1"/>
  <c r="G252" i="1"/>
  <c r="F252" i="1"/>
  <c r="H252" i="1" s="1"/>
  <c r="U251" i="1"/>
  <c r="Q251" i="1"/>
  <c r="P251" i="1"/>
  <c r="R251" i="1" s="1"/>
  <c r="G251" i="1"/>
  <c r="F251" i="1"/>
  <c r="H251" i="1" s="1"/>
  <c r="U250" i="1"/>
  <c r="Q250" i="1"/>
  <c r="P250" i="1"/>
  <c r="R250" i="1" s="1"/>
  <c r="O250" i="1"/>
  <c r="H250" i="1"/>
  <c r="G250" i="1"/>
  <c r="F250" i="1"/>
  <c r="U249" i="1"/>
  <c r="Q249" i="1"/>
  <c r="P249" i="1"/>
  <c r="G249" i="1"/>
  <c r="H249" i="1" s="1"/>
  <c r="F249" i="1"/>
  <c r="U248" i="1"/>
  <c r="Q248" i="1"/>
  <c r="P248" i="1"/>
  <c r="R248" i="1" s="1"/>
  <c r="O248" i="1"/>
  <c r="G248" i="1"/>
  <c r="F248" i="1"/>
  <c r="H248" i="1" s="1"/>
  <c r="U247" i="1"/>
  <c r="R247" i="1"/>
  <c r="Q247" i="1"/>
  <c r="P247" i="1"/>
  <c r="O247" i="1"/>
  <c r="G247" i="1"/>
  <c r="F247" i="1"/>
  <c r="H247" i="1" s="1"/>
  <c r="U246" i="1"/>
  <c r="Q246" i="1"/>
  <c r="P246" i="1"/>
  <c r="O246" i="1"/>
  <c r="G246" i="1"/>
  <c r="F246" i="1"/>
  <c r="H246" i="1" s="1"/>
  <c r="U245" i="1"/>
  <c r="Q245" i="1"/>
  <c r="R245" i="1" s="1"/>
  <c r="P245" i="1"/>
  <c r="O245" i="1"/>
  <c r="G245" i="1"/>
  <c r="F245" i="1"/>
  <c r="H245" i="1" s="1"/>
  <c r="U244" i="1"/>
  <c r="Q244" i="1"/>
  <c r="P244" i="1"/>
  <c r="R244" i="1" s="1"/>
  <c r="O244" i="1"/>
  <c r="G244" i="1"/>
  <c r="F244" i="1"/>
  <c r="H244" i="1" s="1"/>
  <c r="U243" i="1"/>
  <c r="Q243" i="1"/>
  <c r="P243" i="1"/>
  <c r="R243" i="1" s="1"/>
  <c r="O243" i="1"/>
  <c r="G243" i="1"/>
  <c r="H243" i="1" s="1"/>
  <c r="F243" i="1"/>
  <c r="U242" i="1"/>
  <c r="Q242" i="1"/>
  <c r="P242" i="1"/>
  <c r="R242" i="1" s="1"/>
  <c r="O242" i="1"/>
  <c r="G242" i="1"/>
  <c r="F242" i="1"/>
  <c r="U241" i="1"/>
  <c r="Q241" i="1"/>
  <c r="P241" i="1"/>
  <c r="R241" i="1" s="1"/>
  <c r="G241" i="1"/>
  <c r="F241" i="1"/>
  <c r="H241" i="1" s="1"/>
  <c r="U240" i="1"/>
  <c r="Q240" i="1"/>
  <c r="P240" i="1"/>
  <c r="R240" i="1" s="1"/>
  <c r="O240" i="1"/>
  <c r="G240" i="1"/>
  <c r="F240" i="1"/>
  <c r="U239" i="1"/>
  <c r="Q239" i="1"/>
  <c r="P239" i="1"/>
  <c r="R239" i="1" s="1"/>
  <c r="O239" i="1"/>
  <c r="G239" i="1"/>
  <c r="F239" i="1"/>
  <c r="H239" i="1" s="1"/>
  <c r="U238" i="1"/>
  <c r="Q238" i="1"/>
  <c r="R238" i="1" s="1"/>
  <c r="P238" i="1"/>
  <c r="O238" i="1"/>
  <c r="G238" i="1"/>
  <c r="F238" i="1"/>
  <c r="H238" i="1" s="1"/>
  <c r="U237" i="1"/>
  <c r="Q237" i="1"/>
  <c r="P237" i="1"/>
  <c r="R237" i="1" s="1"/>
  <c r="O237" i="1"/>
  <c r="G237" i="1"/>
  <c r="H237" i="1" s="1"/>
  <c r="F237" i="1"/>
  <c r="U236" i="1"/>
  <c r="Q236" i="1"/>
  <c r="P236" i="1"/>
  <c r="R236" i="1" s="1"/>
  <c r="O236" i="1"/>
  <c r="G236" i="1"/>
  <c r="F236" i="1"/>
  <c r="H236" i="1" s="1"/>
  <c r="U235" i="1"/>
  <c r="Q235" i="1"/>
  <c r="P235" i="1"/>
  <c r="O235" i="1"/>
  <c r="G235" i="1"/>
  <c r="H235" i="1" s="1"/>
  <c r="F235" i="1"/>
  <c r="U234" i="1"/>
  <c r="Q234" i="1"/>
  <c r="P234" i="1"/>
  <c r="R234" i="1" s="1"/>
  <c r="O234" i="1"/>
  <c r="G234" i="1"/>
  <c r="H234" i="1" s="1"/>
  <c r="F234" i="1"/>
  <c r="U233" i="1"/>
  <c r="Q233" i="1"/>
  <c r="P233" i="1"/>
  <c r="R233" i="1" s="1"/>
  <c r="O233" i="1"/>
  <c r="G233" i="1"/>
  <c r="F233" i="1"/>
  <c r="H233" i="1" s="1"/>
  <c r="U232" i="1"/>
  <c r="Q232" i="1"/>
  <c r="P232" i="1"/>
  <c r="O232" i="1"/>
  <c r="H232" i="1"/>
  <c r="G232" i="1"/>
  <c r="F232" i="1"/>
  <c r="U231" i="1"/>
  <c r="Q231" i="1"/>
  <c r="P231" i="1"/>
  <c r="R231" i="1" s="1"/>
  <c r="O231" i="1"/>
  <c r="G231" i="1"/>
  <c r="F231" i="1"/>
  <c r="U230" i="1"/>
  <c r="Q230" i="1"/>
  <c r="P230" i="1"/>
  <c r="R230" i="1" s="1"/>
  <c r="H230" i="1"/>
  <c r="G230" i="1"/>
  <c r="U229" i="1"/>
  <c r="U228" i="1"/>
  <c r="Q228" i="1"/>
  <c r="P228" i="1"/>
  <c r="R228" i="1" s="1"/>
  <c r="O228" i="1"/>
  <c r="H228" i="1"/>
  <c r="G228" i="1"/>
  <c r="F228" i="1"/>
  <c r="U227" i="1"/>
  <c r="Q227" i="1"/>
  <c r="P227" i="1"/>
  <c r="R227" i="1" s="1"/>
  <c r="O227" i="1"/>
  <c r="G227" i="1"/>
  <c r="H227" i="1" s="1"/>
  <c r="F227" i="1"/>
  <c r="U226" i="1"/>
  <c r="R226" i="1"/>
  <c r="Q226" i="1"/>
  <c r="P226" i="1"/>
  <c r="U225" i="1"/>
  <c r="Q225" i="1"/>
  <c r="P225" i="1"/>
  <c r="R225" i="1" s="1"/>
  <c r="O225" i="1"/>
  <c r="G225" i="1"/>
  <c r="F225" i="1"/>
  <c r="U224" i="1"/>
  <c r="R224" i="1"/>
  <c r="Q224" i="1"/>
  <c r="P224" i="1"/>
  <c r="O224" i="1"/>
  <c r="G224" i="1"/>
  <c r="F224" i="1"/>
  <c r="U223" i="1"/>
  <c r="Q223" i="1"/>
  <c r="P223" i="1"/>
  <c r="O223" i="1"/>
  <c r="G223" i="1"/>
  <c r="F223" i="1"/>
  <c r="U222" i="1"/>
  <c r="Q222" i="1"/>
  <c r="P222" i="1"/>
  <c r="R222" i="1" s="1"/>
  <c r="G222" i="1"/>
  <c r="F222" i="1"/>
  <c r="H222" i="1" s="1"/>
  <c r="U221" i="1"/>
  <c r="Q221" i="1"/>
  <c r="P221" i="1"/>
  <c r="R221" i="1" s="1"/>
  <c r="O221" i="1"/>
  <c r="G221" i="1"/>
  <c r="F221" i="1"/>
  <c r="H221" i="1" s="1"/>
  <c r="U220" i="1"/>
  <c r="Q220" i="1"/>
  <c r="P220" i="1"/>
  <c r="R220" i="1" s="1"/>
  <c r="O220" i="1"/>
  <c r="H220" i="1"/>
  <c r="G220" i="1"/>
  <c r="F220" i="1"/>
  <c r="U219" i="1"/>
  <c r="Q219" i="1"/>
  <c r="P219" i="1"/>
  <c r="R219" i="1" s="1"/>
  <c r="O219" i="1"/>
  <c r="G219" i="1"/>
  <c r="F219" i="1"/>
  <c r="H219" i="1" s="1"/>
  <c r="U218" i="1"/>
  <c r="Q218" i="1"/>
  <c r="P218" i="1"/>
  <c r="O218" i="1"/>
  <c r="G218" i="1"/>
  <c r="F218" i="1"/>
  <c r="H218" i="1" s="1"/>
  <c r="U217" i="1"/>
  <c r="R217" i="1"/>
  <c r="Q217" i="1"/>
  <c r="P217" i="1"/>
  <c r="O217" i="1"/>
  <c r="G217" i="1"/>
  <c r="F217" i="1"/>
  <c r="U216" i="1"/>
  <c r="Q216" i="1"/>
  <c r="P216" i="1"/>
  <c r="O216" i="1"/>
  <c r="G216" i="1"/>
  <c r="F216" i="1"/>
  <c r="H216" i="1" s="1"/>
  <c r="U215" i="1"/>
  <c r="Q215" i="1"/>
  <c r="P215" i="1"/>
  <c r="O215" i="1"/>
  <c r="G215" i="1"/>
  <c r="F215" i="1"/>
  <c r="H215" i="1" s="1"/>
  <c r="U214" i="1"/>
  <c r="Q214" i="1"/>
  <c r="R214" i="1" s="1"/>
  <c r="P214" i="1"/>
  <c r="U213" i="1"/>
  <c r="R213" i="1"/>
  <c r="Q213" i="1"/>
  <c r="P213" i="1"/>
  <c r="O213" i="1"/>
  <c r="G213" i="1"/>
  <c r="F213" i="1"/>
  <c r="H213" i="1" s="1"/>
  <c r="U212" i="1"/>
  <c r="R212" i="1"/>
  <c r="Q212" i="1"/>
  <c r="P212" i="1"/>
  <c r="O212" i="1"/>
  <c r="G212" i="1"/>
  <c r="F212" i="1"/>
  <c r="H212" i="1" s="1"/>
  <c r="U211" i="1"/>
  <c r="Q211" i="1"/>
  <c r="P211" i="1"/>
  <c r="O211" i="1"/>
  <c r="G211" i="1"/>
  <c r="F211" i="1"/>
  <c r="H211" i="1" s="1"/>
  <c r="U210" i="1"/>
  <c r="R210" i="1"/>
  <c r="Q210" i="1"/>
  <c r="P210" i="1"/>
  <c r="O210" i="1"/>
  <c r="G210" i="1"/>
  <c r="F210" i="1"/>
  <c r="H210" i="1" s="1"/>
  <c r="U209" i="1"/>
  <c r="Q209" i="1"/>
  <c r="R209" i="1" s="1"/>
  <c r="P209" i="1"/>
  <c r="O209" i="1"/>
  <c r="G209" i="1"/>
  <c r="F209" i="1"/>
  <c r="U208" i="1"/>
  <c r="Q208" i="1"/>
  <c r="P208" i="1"/>
  <c r="R208" i="1" s="1"/>
  <c r="O208" i="1"/>
  <c r="H208" i="1"/>
  <c r="G208" i="1"/>
  <c r="F208" i="1"/>
  <c r="U207" i="1"/>
  <c r="R207" i="1"/>
  <c r="Q207" i="1"/>
  <c r="P207" i="1"/>
  <c r="O207" i="1"/>
  <c r="G207" i="1"/>
  <c r="F207" i="1"/>
  <c r="H207" i="1" s="1"/>
  <c r="U206" i="1"/>
  <c r="Q206" i="1"/>
  <c r="P206" i="1"/>
  <c r="R206" i="1" s="1"/>
  <c r="O206" i="1"/>
  <c r="G206" i="1"/>
  <c r="F206" i="1"/>
  <c r="H206" i="1" s="1"/>
  <c r="U205" i="1"/>
  <c r="Q205" i="1"/>
  <c r="P205" i="1"/>
  <c r="U204" i="1"/>
  <c r="Q204" i="1"/>
  <c r="P204" i="1"/>
  <c r="R204" i="1" s="1"/>
  <c r="O204" i="1"/>
  <c r="H204" i="1"/>
  <c r="G204" i="1"/>
  <c r="F204" i="1"/>
  <c r="U203" i="1"/>
  <c r="Q203" i="1"/>
  <c r="P203" i="1"/>
  <c r="O203" i="1"/>
  <c r="H203" i="1"/>
  <c r="G203" i="1"/>
  <c r="F203" i="1"/>
  <c r="U202" i="1"/>
  <c r="Q202" i="1"/>
  <c r="P202" i="1"/>
  <c r="R202" i="1" s="1"/>
  <c r="O202" i="1"/>
  <c r="G202" i="1"/>
  <c r="F202" i="1"/>
  <c r="H202" i="1" s="1"/>
  <c r="U201" i="1"/>
  <c r="R201" i="1"/>
  <c r="Q201" i="1"/>
  <c r="P201" i="1"/>
  <c r="O201" i="1"/>
  <c r="G201" i="1"/>
  <c r="F201" i="1"/>
  <c r="H201" i="1" s="1"/>
  <c r="U200" i="1"/>
  <c r="Q200" i="1"/>
  <c r="P200" i="1"/>
  <c r="O200" i="1"/>
  <c r="H200" i="1"/>
  <c r="G200" i="1"/>
  <c r="G194" i="1" s="1"/>
  <c r="F200" i="1"/>
  <c r="U199" i="1"/>
  <c r="Q199" i="1"/>
  <c r="P199" i="1"/>
  <c r="R199" i="1" s="1"/>
  <c r="O199" i="1"/>
  <c r="G199" i="1"/>
  <c r="F199" i="1"/>
  <c r="H199" i="1" s="1"/>
  <c r="U198" i="1"/>
  <c r="Q198" i="1"/>
  <c r="P198" i="1"/>
  <c r="R198" i="1" s="1"/>
  <c r="O198" i="1"/>
  <c r="H198" i="1"/>
  <c r="G198" i="1"/>
  <c r="F198" i="1"/>
  <c r="U197" i="1"/>
  <c r="Q197" i="1"/>
  <c r="P197" i="1"/>
  <c r="R197" i="1" s="1"/>
  <c r="O197" i="1"/>
  <c r="G197" i="1"/>
  <c r="F197" i="1"/>
  <c r="U196" i="1"/>
  <c r="Q196" i="1"/>
  <c r="P196" i="1"/>
  <c r="O196" i="1"/>
  <c r="G196" i="1"/>
  <c r="F196" i="1"/>
  <c r="H196" i="1" s="1"/>
  <c r="U195" i="1"/>
  <c r="Q195" i="1"/>
  <c r="P195" i="1"/>
  <c r="R195" i="1" s="1"/>
  <c r="U194" i="1"/>
  <c r="U193" i="1"/>
  <c r="Q193" i="1"/>
  <c r="P193" i="1"/>
  <c r="R193" i="1" s="1"/>
  <c r="O193" i="1"/>
  <c r="G193" i="1"/>
  <c r="F193" i="1"/>
  <c r="H193" i="1" s="1"/>
  <c r="U192" i="1"/>
  <c r="Q192" i="1"/>
  <c r="P192" i="1"/>
  <c r="R192" i="1" s="1"/>
  <c r="O192" i="1"/>
  <c r="G192" i="1"/>
  <c r="F192" i="1"/>
  <c r="H192" i="1" s="1"/>
  <c r="U191" i="1"/>
  <c r="Q191" i="1"/>
  <c r="P191" i="1"/>
  <c r="R191" i="1" s="1"/>
  <c r="U190" i="1"/>
  <c r="Q190" i="1"/>
  <c r="P190" i="1"/>
  <c r="R190" i="1" s="1"/>
  <c r="O190" i="1"/>
  <c r="G190" i="1"/>
  <c r="F190" i="1"/>
  <c r="H190" i="1" s="1"/>
  <c r="U189" i="1"/>
  <c r="R189" i="1"/>
  <c r="Q189" i="1"/>
  <c r="P189" i="1"/>
  <c r="O189" i="1"/>
  <c r="G189" i="1"/>
  <c r="F189" i="1"/>
  <c r="H189" i="1" s="1"/>
  <c r="U188" i="1"/>
  <c r="Q188" i="1"/>
  <c r="P188" i="1"/>
  <c r="R188" i="1" s="1"/>
  <c r="O188" i="1"/>
  <c r="G188" i="1"/>
  <c r="F188" i="1"/>
  <c r="H188" i="1" s="1"/>
  <c r="U187" i="1"/>
  <c r="Q187" i="1"/>
  <c r="P187" i="1"/>
  <c r="R187" i="1" s="1"/>
  <c r="G187" i="1"/>
  <c r="F187" i="1"/>
  <c r="H187" i="1" s="1"/>
  <c r="U186" i="1"/>
  <c r="Q186" i="1"/>
  <c r="R186" i="1" s="1"/>
  <c r="P186" i="1"/>
  <c r="O186" i="1"/>
  <c r="G186" i="1"/>
  <c r="H186" i="1" s="1"/>
  <c r="F186" i="1"/>
  <c r="U185" i="1"/>
  <c r="R185" i="1"/>
  <c r="Q185" i="1"/>
  <c r="P185" i="1"/>
  <c r="O185" i="1"/>
  <c r="G185" i="1"/>
  <c r="F185" i="1"/>
  <c r="U184" i="1"/>
  <c r="Q184" i="1"/>
  <c r="P184" i="1"/>
  <c r="O184" i="1"/>
  <c r="H184" i="1"/>
  <c r="G184" i="1"/>
  <c r="F184" i="1"/>
  <c r="U183" i="1"/>
  <c r="Q183" i="1"/>
  <c r="P183" i="1"/>
  <c r="O183" i="1"/>
  <c r="H183" i="1"/>
  <c r="G183" i="1"/>
  <c r="F183" i="1"/>
  <c r="U182" i="1"/>
  <c r="Q182" i="1"/>
  <c r="P182" i="1"/>
  <c r="R182" i="1" s="1"/>
  <c r="O182" i="1"/>
  <c r="G182" i="1"/>
  <c r="F182" i="1"/>
  <c r="U181" i="1"/>
  <c r="Q181" i="1"/>
  <c r="P181" i="1"/>
  <c r="R181" i="1" s="1"/>
  <c r="O181" i="1"/>
  <c r="G181" i="1"/>
  <c r="F181" i="1"/>
  <c r="H181" i="1" s="1"/>
  <c r="U180" i="1"/>
  <c r="Q180" i="1"/>
  <c r="R180" i="1" s="1"/>
  <c r="P180" i="1"/>
  <c r="O180" i="1"/>
  <c r="G180" i="1"/>
  <c r="F180" i="1"/>
  <c r="H180" i="1" s="1"/>
  <c r="U179" i="1"/>
  <c r="R179" i="1"/>
  <c r="Q179" i="1"/>
  <c r="P179" i="1"/>
  <c r="U178" i="1"/>
  <c r="Q178" i="1"/>
  <c r="P178" i="1"/>
  <c r="O178" i="1"/>
  <c r="G178" i="1"/>
  <c r="F178" i="1"/>
  <c r="U177" i="1"/>
  <c r="Q177" i="1"/>
  <c r="P177" i="1"/>
  <c r="R177" i="1" s="1"/>
  <c r="O177" i="1"/>
  <c r="G177" i="1"/>
  <c r="H177" i="1" s="1"/>
  <c r="F177" i="1"/>
  <c r="U176" i="1"/>
  <c r="R176" i="1"/>
  <c r="Q176" i="1"/>
  <c r="P176" i="1"/>
  <c r="O176" i="1"/>
  <c r="G176" i="1"/>
  <c r="F176" i="1"/>
  <c r="H176" i="1" s="1"/>
  <c r="U175" i="1"/>
  <c r="Q175" i="1"/>
  <c r="R175" i="1" s="1"/>
  <c r="P175" i="1"/>
  <c r="O175" i="1"/>
  <c r="G175" i="1"/>
  <c r="F175" i="1"/>
  <c r="H175" i="1" s="1"/>
  <c r="U174" i="1"/>
  <c r="R174" i="1"/>
  <c r="Q174" i="1"/>
  <c r="P174" i="1"/>
  <c r="O174" i="1"/>
  <c r="G174" i="1"/>
  <c r="F174" i="1"/>
  <c r="U173" i="1"/>
  <c r="R173" i="1"/>
  <c r="Q173" i="1"/>
  <c r="P173" i="1"/>
  <c r="O173" i="1"/>
  <c r="H173" i="1"/>
  <c r="G173" i="1"/>
  <c r="F173" i="1"/>
  <c r="U172" i="1"/>
  <c r="Q172" i="1"/>
  <c r="P172" i="1"/>
  <c r="O172" i="1"/>
  <c r="G172" i="1"/>
  <c r="F172" i="1"/>
  <c r="U171" i="1"/>
  <c r="Q171" i="1"/>
  <c r="P171" i="1"/>
  <c r="R171" i="1" s="1"/>
  <c r="O171" i="1"/>
  <c r="G171" i="1"/>
  <c r="H171" i="1" s="1"/>
  <c r="F171" i="1"/>
  <c r="U170" i="1"/>
  <c r="Q170" i="1"/>
  <c r="P170" i="1"/>
  <c r="R170" i="1" s="1"/>
  <c r="U169" i="1"/>
  <c r="R169" i="1"/>
  <c r="Q169" i="1"/>
  <c r="P169" i="1"/>
  <c r="O169" i="1"/>
  <c r="G169" i="1"/>
  <c r="H169" i="1" s="1"/>
  <c r="F169" i="1"/>
  <c r="U168" i="1"/>
  <c r="Q168" i="1"/>
  <c r="P168" i="1"/>
  <c r="O168" i="1"/>
  <c r="G168" i="1"/>
  <c r="F168" i="1"/>
  <c r="H168" i="1" s="1"/>
  <c r="U167" i="1"/>
  <c r="Q167" i="1"/>
  <c r="P167" i="1"/>
  <c r="O167" i="1"/>
  <c r="H167" i="1"/>
  <c r="G167" i="1"/>
  <c r="F167" i="1"/>
  <c r="U166" i="1"/>
  <c r="Q166" i="1"/>
  <c r="P166" i="1"/>
  <c r="R166" i="1" s="1"/>
  <c r="O166" i="1"/>
  <c r="G166" i="1"/>
  <c r="H166" i="1" s="1"/>
  <c r="F166" i="1"/>
  <c r="U165" i="1"/>
  <c r="Q165" i="1"/>
  <c r="P165" i="1"/>
  <c r="R165" i="1" s="1"/>
  <c r="O165" i="1"/>
  <c r="H165" i="1"/>
  <c r="G165" i="1"/>
  <c r="F165" i="1"/>
  <c r="U164" i="1"/>
  <c r="Q164" i="1"/>
  <c r="R164" i="1" s="1"/>
  <c r="P164" i="1"/>
  <c r="O164" i="1"/>
  <c r="G164" i="1"/>
  <c r="F164" i="1"/>
  <c r="H164" i="1" s="1"/>
  <c r="U163" i="1"/>
  <c r="R163" i="1"/>
  <c r="Q163" i="1"/>
  <c r="P163" i="1"/>
  <c r="O163" i="1"/>
  <c r="G163" i="1"/>
  <c r="F163" i="1"/>
  <c r="U162" i="1"/>
  <c r="Q162" i="1"/>
  <c r="P162" i="1"/>
  <c r="O162" i="1"/>
  <c r="G162" i="1"/>
  <c r="F162" i="1"/>
  <c r="H162" i="1" s="1"/>
  <c r="U161" i="1"/>
  <c r="Q161" i="1"/>
  <c r="R161" i="1" s="1"/>
  <c r="P161" i="1"/>
  <c r="O161" i="1"/>
  <c r="G161" i="1"/>
  <c r="H161" i="1" s="1"/>
  <c r="F161" i="1"/>
  <c r="U160" i="1"/>
  <c r="Q160" i="1"/>
  <c r="P160" i="1"/>
  <c r="R160" i="1" s="1"/>
  <c r="O160" i="1"/>
  <c r="G160" i="1"/>
  <c r="H160" i="1" s="1"/>
  <c r="F160" i="1"/>
  <c r="U159" i="1"/>
  <c r="U158" i="1"/>
  <c r="Q158" i="1"/>
  <c r="P158" i="1"/>
  <c r="R158" i="1" s="1"/>
  <c r="O158" i="1"/>
  <c r="G158" i="1"/>
  <c r="H158" i="1" s="1"/>
  <c r="F158" i="1"/>
  <c r="U157" i="1"/>
  <c r="Q157" i="1"/>
  <c r="P157" i="1"/>
  <c r="O157" i="1"/>
  <c r="G157" i="1"/>
  <c r="F157" i="1"/>
  <c r="H157" i="1" s="1"/>
  <c r="U156" i="1"/>
  <c r="Q156" i="1"/>
  <c r="P156" i="1"/>
  <c r="O156" i="1"/>
  <c r="G156" i="1"/>
  <c r="F156" i="1"/>
  <c r="U155" i="1"/>
  <c r="R155" i="1"/>
  <c r="Q155" i="1"/>
  <c r="P155" i="1"/>
  <c r="O155" i="1"/>
  <c r="G155" i="1"/>
  <c r="F155" i="1"/>
  <c r="F154" i="1" s="1"/>
  <c r="U154" i="1"/>
  <c r="U153" i="1"/>
  <c r="Q153" i="1"/>
  <c r="P153" i="1"/>
  <c r="R153" i="1" s="1"/>
  <c r="O153" i="1"/>
  <c r="G153" i="1"/>
  <c r="F153" i="1"/>
  <c r="U152" i="1"/>
  <c r="Q152" i="1"/>
  <c r="P152" i="1"/>
  <c r="O152" i="1"/>
  <c r="G152" i="1"/>
  <c r="H152" i="1" s="1"/>
  <c r="F152" i="1"/>
  <c r="U151" i="1"/>
  <c r="Q151" i="1"/>
  <c r="P151" i="1"/>
  <c r="O151" i="1"/>
  <c r="G151" i="1"/>
  <c r="F151" i="1"/>
  <c r="H151" i="1" s="1"/>
  <c r="U150" i="1"/>
  <c r="O150" i="1"/>
  <c r="U149" i="1"/>
  <c r="R149" i="1"/>
  <c r="Q149" i="1"/>
  <c r="P149" i="1"/>
  <c r="O149" i="1"/>
  <c r="G149" i="1"/>
  <c r="G146" i="1" s="1"/>
  <c r="F149" i="1"/>
  <c r="U148" i="1"/>
  <c r="Q148" i="1"/>
  <c r="P148" i="1"/>
  <c r="R148" i="1" s="1"/>
  <c r="O148" i="1"/>
  <c r="H148" i="1"/>
  <c r="G148" i="1"/>
  <c r="F148" i="1"/>
  <c r="F146" i="1" s="1"/>
  <c r="U147" i="1"/>
  <c r="Q147" i="1"/>
  <c r="P147" i="1"/>
  <c r="O147" i="1"/>
  <c r="G147" i="1"/>
  <c r="H147" i="1" s="1"/>
  <c r="F147" i="1"/>
  <c r="U146" i="1"/>
  <c r="U145" i="1"/>
  <c r="Q145" i="1"/>
  <c r="R145" i="1" s="1"/>
  <c r="P145" i="1"/>
  <c r="U144" i="1"/>
  <c r="Q144" i="1"/>
  <c r="P144" i="1"/>
  <c r="R144" i="1" s="1"/>
  <c r="O144" i="1"/>
  <c r="G144" i="1"/>
  <c r="H144" i="1" s="1"/>
  <c r="F144" i="1"/>
  <c r="U143" i="1"/>
  <c r="Q143" i="1"/>
  <c r="P143" i="1"/>
  <c r="R143" i="1" s="1"/>
  <c r="O143" i="1"/>
  <c r="G143" i="1"/>
  <c r="H143" i="1" s="1"/>
  <c r="F143" i="1"/>
  <c r="U142" i="1"/>
  <c r="Q142" i="1"/>
  <c r="R142" i="1" s="1"/>
  <c r="P142" i="1"/>
  <c r="O142" i="1"/>
  <c r="G142" i="1"/>
  <c r="F142" i="1"/>
  <c r="H142" i="1" s="1"/>
  <c r="U141" i="1"/>
  <c r="Q141" i="1"/>
  <c r="P141" i="1"/>
  <c r="O141" i="1"/>
  <c r="G141" i="1"/>
  <c r="F141" i="1"/>
  <c r="H141" i="1" s="1"/>
  <c r="U140" i="1"/>
  <c r="Q140" i="1"/>
  <c r="P140" i="1"/>
  <c r="R140" i="1" s="1"/>
  <c r="O140" i="1"/>
  <c r="G140" i="1"/>
  <c r="F140" i="1"/>
  <c r="U139" i="1"/>
  <c r="Q139" i="1"/>
  <c r="R139" i="1" s="1"/>
  <c r="P139" i="1"/>
  <c r="O139" i="1"/>
  <c r="G139" i="1"/>
  <c r="H139" i="1" s="1"/>
  <c r="F139" i="1"/>
  <c r="U138" i="1"/>
  <c r="Q138" i="1"/>
  <c r="P138" i="1"/>
  <c r="R138" i="1" s="1"/>
  <c r="O138" i="1"/>
  <c r="H138" i="1"/>
  <c r="G138" i="1"/>
  <c r="F138" i="1"/>
  <c r="U137" i="1"/>
  <c r="Q137" i="1"/>
  <c r="P137" i="1"/>
  <c r="R137" i="1" s="1"/>
  <c r="O137" i="1"/>
  <c r="G137" i="1"/>
  <c r="F137" i="1"/>
  <c r="U136" i="1"/>
  <c r="Q136" i="1"/>
  <c r="P136" i="1"/>
  <c r="R136" i="1" s="1"/>
  <c r="O136" i="1"/>
  <c r="G136" i="1"/>
  <c r="F136" i="1"/>
  <c r="U135" i="1"/>
  <c r="U134" i="1"/>
  <c r="R134" i="1"/>
  <c r="Q134" i="1"/>
  <c r="P134" i="1"/>
  <c r="O134" i="1"/>
  <c r="G134" i="1"/>
  <c r="F134" i="1"/>
  <c r="H134" i="1" s="1"/>
  <c r="U133" i="1"/>
  <c r="Q133" i="1"/>
  <c r="R133" i="1" s="1"/>
  <c r="P133" i="1"/>
  <c r="O133" i="1"/>
  <c r="G133" i="1"/>
  <c r="F133" i="1"/>
  <c r="H133" i="1" s="1"/>
  <c r="U132" i="1"/>
  <c r="R132" i="1"/>
  <c r="Q132" i="1"/>
  <c r="P132" i="1"/>
  <c r="O132" i="1"/>
  <c r="G132" i="1"/>
  <c r="F132" i="1"/>
  <c r="U131" i="1"/>
  <c r="Q131" i="1"/>
  <c r="P131" i="1"/>
  <c r="R131" i="1" s="1"/>
  <c r="O131" i="1"/>
  <c r="G131" i="1"/>
  <c r="F131" i="1"/>
  <c r="U130" i="1"/>
  <c r="Q130" i="1"/>
  <c r="P130" i="1"/>
  <c r="R130" i="1" s="1"/>
  <c r="O130" i="1"/>
  <c r="G130" i="1"/>
  <c r="F130" i="1"/>
  <c r="H130" i="1" s="1"/>
  <c r="U129" i="1"/>
  <c r="Q129" i="1"/>
  <c r="P129" i="1"/>
  <c r="R129" i="1" s="1"/>
  <c r="O129" i="1"/>
  <c r="G129" i="1"/>
  <c r="F129" i="1"/>
  <c r="H129" i="1" s="1"/>
  <c r="U128" i="1"/>
  <c r="Q128" i="1"/>
  <c r="P128" i="1"/>
  <c r="R128" i="1" s="1"/>
  <c r="O128" i="1"/>
  <c r="G128" i="1"/>
  <c r="F128" i="1"/>
  <c r="U127" i="1"/>
  <c r="Q127" i="1"/>
  <c r="P127" i="1"/>
  <c r="O127" i="1"/>
  <c r="G127" i="1"/>
  <c r="F127" i="1"/>
  <c r="U126" i="1"/>
  <c r="Q126" i="1"/>
  <c r="P126" i="1"/>
  <c r="O126" i="1"/>
  <c r="G126" i="1"/>
  <c r="F126" i="1"/>
  <c r="H126" i="1" s="1"/>
  <c r="U125" i="1"/>
  <c r="U124" i="1"/>
  <c r="Q124" i="1"/>
  <c r="P124" i="1"/>
  <c r="O124" i="1"/>
  <c r="G124" i="1"/>
  <c r="F124" i="1"/>
  <c r="H124" i="1" s="1"/>
  <c r="U123" i="1"/>
  <c r="Q123" i="1"/>
  <c r="P123" i="1"/>
  <c r="R123" i="1" s="1"/>
  <c r="O123" i="1"/>
  <c r="H123" i="1"/>
  <c r="G123" i="1"/>
  <c r="F123" i="1"/>
  <c r="U122" i="1"/>
  <c r="Q122" i="1"/>
  <c r="P122" i="1"/>
  <c r="R122" i="1" s="1"/>
  <c r="O122" i="1"/>
  <c r="H122" i="1"/>
  <c r="G122" i="1"/>
  <c r="F122" i="1"/>
  <c r="U121" i="1"/>
  <c r="Q121" i="1"/>
  <c r="P121" i="1"/>
  <c r="G121" i="1"/>
  <c r="F121" i="1"/>
  <c r="H121" i="1" s="1"/>
  <c r="U120" i="1"/>
  <c r="Q120" i="1"/>
  <c r="P120" i="1"/>
  <c r="O120" i="1"/>
  <c r="G120" i="1"/>
  <c r="F120" i="1"/>
  <c r="H120" i="1" s="1"/>
  <c r="U119" i="1"/>
  <c r="Q119" i="1"/>
  <c r="P119" i="1"/>
  <c r="R119" i="1" s="1"/>
  <c r="O119" i="1"/>
  <c r="G119" i="1"/>
  <c r="H119" i="1" s="1"/>
  <c r="F119" i="1"/>
  <c r="U118" i="1"/>
  <c r="Q118" i="1"/>
  <c r="P118" i="1"/>
  <c r="R118" i="1" s="1"/>
  <c r="O118" i="1"/>
  <c r="G118" i="1"/>
  <c r="F118" i="1"/>
  <c r="H118" i="1" s="1"/>
  <c r="U117" i="1"/>
  <c r="Q117" i="1"/>
  <c r="P117" i="1"/>
  <c r="O117" i="1"/>
  <c r="G117" i="1"/>
  <c r="F117" i="1"/>
  <c r="H117" i="1" s="1"/>
  <c r="U116" i="1"/>
  <c r="R116" i="1"/>
  <c r="Q116" i="1"/>
  <c r="P116" i="1"/>
  <c r="O116" i="1"/>
  <c r="G116" i="1"/>
  <c r="H116" i="1" s="1"/>
  <c r="F116" i="1"/>
  <c r="U115" i="1"/>
  <c r="Q115" i="1"/>
  <c r="P115" i="1"/>
  <c r="O115" i="1"/>
  <c r="G115" i="1"/>
  <c r="F115" i="1"/>
  <c r="H115" i="1" s="1"/>
  <c r="U114" i="1"/>
  <c r="Q114" i="1"/>
  <c r="R114" i="1" s="1"/>
  <c r="P114" i="1"/>
  <c r="O114" i="1"/>
  <c r="G114" i="1"/>
  <c r="F114" i="1"/>
  <c r="U113" i="1"/>
  <c r="U112" i="1"/>
  <c r="Q112" i="1"/>
  <c r="R112" i="1" s="1"/>
  <c r="P112" i="1"/>
  <c r="O112" i="1"/>
  <c r="G112" i="1"/>
  <c r="F112" i="1"/>
  <c r="H112" i="1" s="1"/>
  <c r="U111" i="1"/>
  <c r="Q111" i="1"/>
  <c r="P111" i="1"/>
  <c r="R111" i="1" s="1"/>
  <c r="O111" i="1"/>
  <c r="G111" i="1"/>
  <c r="H111" i="1" s="1"/>
  <c r="F111" i="1"/>
  <c r="U110" i="1"/>
  <c r="Q110" i="1"/>
  <c r="P110" i="1"/>
  <c r="R110" i="1" s="1"/>
  <c r="O110" i="1"/>
  <c r="H110" i="1"/>
  <c r="G110" i="1"/>
  <c r="F110" i="1"/>
  <c r="U109" i="1"/>
  <c r="Q109" i="1"/>
  <c r="R109" i="1" s="1"/>
  <c r="P109" i="1"/>
  <c r="O109" i="1"/>
  <c r="G109" i="1"/>
  <c r="F109" i="1"/>
  <c r="H109" i="1" s="1"/>
  <c r="U108" i="1"/>
  <c r="Q108" i="1"/>
  <c r="P108" i="1"/>
  <c r="R108" i="1" s="1"/>
  <c r="O108" i="1"/>
  <c r="G108" i="1"/>
  <c r="H108" i="1" s="1"/>
  <c r="F108" i="1"/>
  <c r="U107" i="1"/>
  <c r="Q107" i="1"/>
  <c r="P107" i="1"/>
  <c r="R107" i="1" s="1"/>
  <c r="O107" i="1"/>
  <c r="G107" i="1"/>
  <c r="F107" i="1"/>
  <c r="H107" i="1" s="1"/>
  <c r="U106" i="1"/>
  <c r="Q106" i="1"/>
  <c r="P106" i="1"/>
  <c r="O106" i="1"/>
  <c r="G106" i="1"/>
  <c r="F106" i="1"/>
  <c r="U105" i="1"/>
  <c r="Q105" i="1"/>
  <c r="R105" i="1" s="1"/>
  <c r="P105" i="1"/>
  <c r="O105" i="1"/>
  <c r="G105" i="1"/>
  <c r="F105" i="1"/>
  <c r="U104" i="1"/>
  <c r="Q104" i="1"/>
  <c r="P104" i="1"/>
  <c r="O104" i="1"/>
  <c r="G104" i="1"/>
  <c r="F104" i="1"/>
  <c r="H104" i="1" s="1"/>
  <c r="U103" i="1"/>
  <c r="U102" i="1"/>
  <c r="Q102" i="1"/>
  <c r="P102" i="1"/>
  <c r="R102" i="1" s="1"/>
  <c r="O102" i="1"/>
  <c r="G102" i="1"/>
  <c r="F102" i="1"/>
  <c r="H102" i="1" s="1"/>
  <c r="U101" i="1"/>
  <c r="Q101" i="1"/>
  <c r="R101" i="1" s="1"/>
  <c r="P101" i="1"/>
  <c r="O101" i="1"/>
  <c r="G101" i="1"/>
  <c r="F101" i="1"/>
  <c r="U100" i="1"/>
  <c r="Q100" i="1"/>
  <c r="P100" i="1"/>
  <c r="R100" i="1" s="1"/>
  <c r="O100" i="1"/>
  <c r="G100" i="1"/>
  <c r="F100" i="1"/>
  <c r="U99" i="1"/>
  <c r="Q99" i="1"/>
  <c r="P99" i="1"/>
  <c r="O99" i="1"/>
  <c r="G99" i="1"/>
  <c r="F99" i="1"/>
  <c r="H99" i="1" s="1"/>
  <c r="U98" i="1"/>
  <c r="Q98" i="1"/>
  <c r="P98" i="1"/>
  <c r="O98" i="1"/>
  <c r="G98" i="1"/>
  <c r="F98" i="1"/>
  <c r="U97" i="1"/>
  <c r="Q97" i="1"/>
  <c r="P97" i="1"/>
  <c r="R97" i="1" s="1"/>
  <c r="O97" i="1"/>
  <c r="G97" i="1"/>
  <c r="H97" i="1" s="1"/>
  <c r="F97" i="1"/>
  <c r="U96" i="1"/>
  <c r="Q96" i="1"/>
  <c r="P96" i="1"/>
  <c r="R96" i="1" s="1"/>
  <c r="O96" i="1"/>
  <c r="G96" i="1"/>
  <c r="F96" i="1"/>
  <c r="H96" i="1" s="1"/>
  <c r="U95" i="1"/>
  <c r="Q95" i="1"/>
  <c r="R95" i="1" s="1"/>
  <c r="P95" i="1"/>
  <c r="O95" i="1"/>
  <c r="G95" i="1"/>
  <c r="F95" i="1"/>
  <c r="U94" i="1"/>
  <c r="Q94" i="1"/>
  <c r="R94" i="1" s="1"/>
  <c r="P94" i="1"/>
  <c r="O94" i="1"/>
  <c r="G94" i="1"/>
  <c r="F94" i="1"/>
  <c r="U93" i="1"/>
  <c r="Q93" i="1"/>
  <c r="P93" i="1"/>
  <c r="R93" i="1" s="1"/>
  <c r="O93" i="1"/>
  <c r="G93" i="1"/>
  <c r="F93" i="1"/>
  <c r="H93" i="1" s="1"/>
  <c r="U92" i="1"/>
  <c r="U91" i="1"/>
  <c r="Q91" i="1"/>
  <c r="P91" i="1"/>
  <c r="O91" i="1"/>
  <c r="G91" i="1"/>
  <c r="F91" i="1"/>
  <c r="H91" i="1" s="1"/>
  <c r="U90" i="1"/>
  <c r="Q90" i="1"/>
  <c r="P90" i="1"/>
  <c r="O90" i="1"/>
  <c r="G90" i="1"/>
  <c r="F90" i="1"/>
  <c r="U89" i="1"/>
  <c r="Q89" i="1"/>
  <c r="P89" i="1"/>
  <c r="R89" i="1" s="1"/>
  <c r="O89" i="1"/>
  <c r="G89" i="1"/>
  <c r="H89" i="1" s="1"/>
  <c r="F89" i="1"/>
  <c r="U88" i="1"/>
  <c r="Q88" i="1"/>
  <c r="P88" i="1"/>
  <c r="R88" i="1" s="1"/>
  <c r="O88" i="1"/>
  <c r="G88" i="1"/>
  <c r="F88" i="1"/>
  <c r="H88" i="1" s="1"/>
  <c r="U87" i="1"/>
  <c r="Q87" i="1"/>
  <c r="P87" i="1"/>
  <c r="O87" i="1"/>
  <c r="G87" i="1"/>
  <c r="F87" i="1"/>
  <c r="H87" i="1" s="1"/>
  <c r="U86" i="1"/>
  <c r="Q86" i="1"/>
  <c r="R86" i="1" s="1"/>
  <c r="P86" i="1"/>
  <c r="O86" i="1"/>
  <c r="G86" i="1"/>
  <c r="F86" i="1"/>
  <c r="U85" i="1"/>
  <c r="Q85" i="1"/>
  <c r="P85" i="1"/>
  <c r="R85" i="1" s="1"/>
  <c r="O85" i="1"/>
  <c r="G85" i="1"/>
  <c r="F85" i="1"/>
  <c r="H85" i="1" s="1"/>
  <c r="U84" i="1"/>
  <c r="Q84" i="1"/>
  <c r="R84" i="1" s="1"/>
  <c r="P84" i="1"/>
  <c r="O84" i="1"/>
  <c r="G84" i="1"/>
  <c r="F84" i="1"/>
  <c r="H84" i="1" s="1"/>
  <c r="U83" i="1"/>
  <c r="Q83" i="1"/>
  <c r="P83" i="1"/>
  <c r="O83" i="1"/>
  <c r="J83" i="1"/>
  <c r="G83" i="1" s="1"/>
  <c r="F83" i="1"/>
  <c r="F82" i="1" s="1"/>
  <c r="U82" i="1"/>
  <c r="U81" i="1"/>
  <c r="U80" i="1"/>
  <c r="U79" i="1"/>
  <c r="Q79" i="1"/>
  <c r="P79" i="1"/>
  <c r="R79" i="1" s="1"/>
  <c r="O79" i="1"/>
  <c r="G79" i="1"/>
  <c r="G77" i="1" s="1"/>
  <c r="F79" i="1"/>
  <c r="F77" i="1" s="1"/>
  <c r="U78" i="1"/>
  <c r="Q78" i="1"/>
  <c r="P78" i="1"/>
  <c r="R78" i="1" s="1"/>
  <c r="O78" i="1"/>
  <c r="H78" i="1"/>
  <c r="G78" i="1"/>
  <c r="F78" i="1"/>
  <c r="U77" i="1"/>
  <c r="U76" i="1"/>
  <c r="Q76" i="1"/>
  <c r="P76" i="1"/>
  <c r="R76" i="1" s="1"/>
  <c r="O76" i="1"/>
  <c r="H76" i="1"/>
  <c r="G76" i="1"/>
  <c r="F76" i="1"/>
  <c r="U75" i="1"/>
  <c r="Q75" i="1"/>
  <c r="P75" i="1"/>
  <c r="G75" i="1"/>
  <c r="F75" i="1"/>
  <c r="F74" i="1" s="1"/>
  <c r="U74" i="1"/>
  <c r="U73" i="1"/>
  <c r="Q73" i="1"/>
  <c r="P73" i="1"/>
  <c r="R73" i="1" s="1"/>
  <c r="O73" i="1"/>
  <c r="G73" i="1"/>
  <c r="F73" i="1"/>
  <c r="U72" i="1"/>
  <c r="R72" i="1"/>
  <c r="Q72" i="1"/>
  <c r="P72" i="1"/>
  <c r="O72" i="1"/>
  <c r="G72" i="1"/>
  <c r="F72" i="1"/>
  <c r="H72" i="1" s="1"/>
  <c r="U71" i="1"/>
  <c r="U70" i="1"/>
  <c r="Q70" i="1"/>
  <c r="R70" i="1" s="1"/>
  <c r="P70" i="1"/>
  <c r="O70" i="1"/>
  <c r="G70" i="1"/>
  <c r="F70" i="1"/>
  <c r="H70" i="1" s="1"/>
  <c r="U69" i="1"/>
  <c r="Q69" i="1"/>
  <c r="P69" i="1"/>
  <c r="G69" i="1"/>
  <c r="F69" i="1"/>
  <c r="H69" i="1" s="1"/>
  <c r="U68" i="1"/>
  <c r="U67" i="1"/>
  <c r="Q67" i="1"/>
  <c r="R67" i="1" s="1"/>
  <c r="P67" i="1"/>
  <c r="O67" i="1"/>
  <c r="G67" i="1"/>
  <c r="F67" i="1"/>
  <c r="H67" i="1" s="1"/>
  <c r="U66" i="1"/>
  <c r="Q66" i="1"/>
  <c r="P66" i="1"/>
  <c r="R66" i="1" s="1"/>
  <c r="O66" i="1"/>
  <c r="G66" i="1"/>
  <c r="F66" i="1"/>
  <c r="H66" i="1" s="1"/>
  <c r="U65" i="1"/>
  <c r="Q65" i="1"/>
  <c r="P65" i="1"/>
  <c r="R65" i="1" s="1"/>
  <c r="O65" i="1"/>
  <c r="G65" i="1"/>
  <c r="F65" i="1"/>
  <c r="U64" i="1"/>
  <c r="Q64" i="1"/>
  <c r="P64" i="1"/>
  <c r="O64" i="1"/>
  <c r="G64" i="1"/>
  <c r="F64" i="1"/>
  <c r="H64" i="1" s="1"/>
  <c r="U63" i="1"/>
  <c r="Q63" i="1"/>
  <c r="P63" i="1"/>
  <c r="R63" i="1" s="1"/>
  <c r="O63" i="1"/>
  <c r="G63" i="1"/>
  <c r="F63" i="1"/>
  <c r="U62" i="1"/>
  <c r="Q62" i="1"/>
  <c r="P62" i="1"/>
  <c r="R62" i="1" s="1"/>
  <c r="O62" i="1"/>
  <c r="G62" i="1"/>
  <c r="F62" i="1"/>
  <c r="U61" i="1"/>
  <c r="Q61" i="1"/>
  <c r="P61" i="1"/>
  <c r="O61" i="1"/>
  <c r="H61" i="1"/>
  <c r="G61" i="1"/>
  <c r="F61" i="1"/>
  <c r="U60" i="1"/>
  <c r="Q60" i="1"/>
  <c r="P60" i="1"/>
  <c r="O60" i="1"/>
  <c r="G60" i="1"/>
  <c r="F60" i="1"/>
  <c r="U59" i="1"/>
  <c r="Q59" i="1"/>
  <c r="P59" i="1"/>
  <c r="O59" i="1"/>
  <c r="G59" i="1"/>
  <c r="F59" i="1"/>
  <c r="H59" i="1" s="1"/>
  <c r="U58" i="1"/>
  <c r="Q58" i="1"/>
  <c r="P58" i="1"/>
  <c r="O58" i="1"/>
  <c r="G58" i="1"/>
  <c r="G56" i="1" s="1"/>
  <c r="F58" i="1"/>
  <c r="H58" i="1" s="1"/>
  <c r="U57" i="1"/>
  <c r="Q57" i="1"/>
  <c r="P57" i="1"/>
  <c r="R57" i="1" s="1"/>
  <c r="O57" i="1"/>
  <c r="G57" i="1"/>
  <c r="F57" i="1"/>
  <c r="H57" i="1" s="1"/>
  <c r="U56" i="1"/>
  <c r="U55" i="1"/>
  <c r="Q55" i="1"/>
  <c r="P55" i="1"/>
  <c r="R55" i="1" s="1"/>
  <c r="O55" i="1"/>
  <c r="G55" i="1"/>
  <c r="H55" i="1" s="1"/>
  <c r="F55" i="1"/>
  <c r="U54" i="1"/>
  <c r="Q54" i="1"/>
  <c r="P54" i="1"/>
  <c r="R54" i="1" s="1"/>
  <c r="O54" i="1"/>
  <c r="G54" i="1"/>
  <c r="F54" i="1"/>
  <c r="U53" i="1"/>
  <c r="Q53" i="1"/>
  <c r="P53" i="1"/>
  <c r="R53" i="1" s="1"/>
  <c r="O53" i="1"/>
  <c r="G53" i="1"/>
  <c r="H53" i="1" s="1"/>
  <c r="F53" i="1"/>
  <c r="U52" i="1"/>
  <c r="Q52" i="1"/>
  <c r="P52" i="1"/>
  <c r="R52" i="1" s="1"/>
  <c r="O52" i="1"/>
  <c r="G52" i="1"/>
  <c r="H52" i="1" s="1"/>
  <c r="F52" i="1"/>
  <c r="U51" i="1"/>
  <c r="U50" i="1"/>
  <c r="Q50" i="1"/>
  <c r="P50" i="1"/>
  <c r="O50" i="1"/>
  <c r="G50" i="1"/>
  <c r="F50" i="1"/>
  <c r="H50" i="1" s="1"/>
  <c r="U49" i="1"/>
  <c r="Q49" i="1"/>
  <c r="P49" i="1"/>
  <c r="R49" i="1" s="1"/>
  <c r="O49" i="1"/>
  <c r="G49" i="1"/>
  <c r="G46" i="1" s="1"/>
  <c r="F49" i="1"/>
  <c r="H49" i="1" s="1"/>
  <c r="U48" i="1"/>
  <c r="Q48" i="1"/>
  <c r="R48" i="1" s="1"/>
  <c r="P48" i="1"/>
  <c r="O48" i="1"/>
  <c r="G48" i="1"/>
  <c r="F48" i="1"/>
  <c r="H48" i="1" s="1"/>
  <c r="U47" i="1"/>
  <c r="Q47" i="1"/>
  <c r="P47" i="1"/>
  <c r="R47" i="1" s="1"/>
  <c r="O47" i="1"/>
  <c r="G47" i="1"/>
  <c r="F47" i="1"/>
  <c r="H47" i="1" s="1"/>
  <c r="U46" i="1"/>
  <c r="U45" i="1"/>
  <c r="Q45" i="1"/>
  <c r="P45" i="1"/>
  <c r="R45" i="1" s="1"/>
  <c r="G45" i="1"/>
  <c r="F45" i="1"/>
  <c r="H45" i="1" s="1"/>
  <c r="U44" i="1"/>
  <c r="Q44" i="1"/>
  <c r="P44" i="1"/>
  <c r="R44" i="1" s="1"/>
  <c r="O44" i="1"/>
  <c r="G44" i="1"/>
  <c r="F44" i="1"/>
  <c r="H44" i="1" s="1"/>
  <c r="U43" i="1"/>
  <c r="Q43" i="1"/>
  <c r="P43" i="1"/>
  <c r="R43" i="1" s="1"/>
  <c r="O43" i="1"/>
  <c r="G43" i="1"/>
  <c r="G41" i="1" s="1"/>
  <c r="F43" i="1"/>
  <c r="U42" i="1"/>
  <c r="Q42" i="1"/>
  <c r="P42" i="1"/>
  <c r="R42" i="1" s="1"/>
  <c r="O42" i="1"/>
  <c r="G42" i="1"/>
  <c r="F42" i="1"/>
  <c r="U41" i="1"/>
  <c r="U40" i="1"/>
  <c r="Q40" i="1"/>
  <c r="P40" i="1"/>
  <c r="O40" i="1"/>
  <c r="G40" i="1"/>
  <c r="F40" i="1"/>
  <c r="H40" i="1" s="1"/>
  <c r="U39" i="1"/>
  <c r="Q39" i="1"/>
  <c r="P39" i="1"/>
  <c r="O39" i="1"/>
  <c r="G39" i="1"/>
  <c r="F39" i="1"/>
  <c r="H39" i="1" s="1"/>
  <c r="U38" i="1"/>
  <c r="Q38" i="1"/>
  <c r="P38" i="1"/>
  <c r="R38" i="1" s="1"/>
  <c r="O38" i="1"/>
  <c r="H38" i="1"/>
  <c r="G38" i="1"/>
  <c r="F38" i="1"/>
  <c r="U37" i="1"/>
  <c r="Q37" i="1"/>
  <c r="P37" i="1"/>
  <c r="R37" i="1" s="1"/>
  <c r="O37" i="1"/>
  <c r="H37" i="1"/>
  <c r="G37" i="1"/>
  <c r="F37" i="1"/>
  <c r="U36" i="1"/>
  <c r="Q36" i="1"/>
  <c r="P36" i="1"/>
  <c r="R36" i="1" s="1"/>
  <c r="O36" i="1"/>
  <c r="G36" i="1"/>
  <c r="F36" i="1"/>
  <c r="U35" i="1"/>
  <c r="U34" i="1"/>
  <c r="Q34" i="1"/>
  <c r="P34" i="1"/>
  <c r="R34" i="1" s="1"/>
  <c r="O34" i="1"/>
  <c r="G34" i="1"/>
  <c r="F34" i="1"/>
  <c r="U33" i="1"/>
  <c r="R33" i="1"/>
  <c r="Q33" i="1"/>
  <c r="P33" i="1"/>
  <c r="O33" i="1"/>
  <c r="G33" i="1"/>
  <c r="F33" i="1"/>
  <c r="H33" i="1" s="1"/>
  <c r="U32" i="1"/>
  <c r="U31" i="1"/>
  <c r="Q31" i="1"/>
  <c r="P31" i="1"/>
  <c r="R31" i="1" s="1"/>
  <c r="G31" i="1"/>
  <c r="F31" i="1"/>
  <c r="U30" i="1"/>
  <c r="Q30" i="1"/>
  <c r="P30" i="1"/>
  <c r="R30" i="1" s="1"/>
  <c r="O30" i="1"/>
  <c r="G30" i="1"/>
  <c r="F30" i="1"/>
  <c r="F26" i="1" s="1"/>
  <c r="U29" i="1"/>
  <c r="Q29" i="1"/>
  <c r="P29" i="1"/>
  <c r="O29" i="1"/>
  <c r="H29" i="1"/>
  <c r="G29" i="1"/>
  <c r="F29" i="1"/>
  <c r="U28" i="1"/>
  <c r="Q28" i="1"/>
  <c r="P28" i="1"/>
  <c r="O28" i="1"/>
  <c r="G28" i="1"/>
  <c r="F28" i="1"/>
  <c r="U27" i="1"/>
  <c r="Q27" i="1"/>
  <c r="R27" i="1" s="1"/>
  <c r="P27" i="1"/>
  <c r="O27" i="1"/>
  <c r="G27" i="1"/>
  <c r="F27" i="1"/>
  <c r="U26" i="1"/>
  <c r="U25" i="1"/>
  <c r="Q25" i="1"/>
  <c r="P25" i="1"/>
  <c r="R25" i="1" s="1"/>
  <c r="O25" i="1"/>
  <c r="G25" i="1"/>
  <c r="H25" i="1" s="1"/>
  <c r="F25" i="1"/>
  <c r="U24" i="1"/>
  <c r="Q24" i="1"/>
  <c r="P24" i="1"/>
  <c r="R24" i="1" s="1"/>
  <c r="O24" i="1"/>
  <c r="G24" i="1"/>
  <c r="H24" i="1" s="1"/>
  <c r="F24" i="1"/>
  <c r="U23" i="1"/>
  <c r="Q23" i="1"/>
  <c r="P23" i="1"/>
  <c r="O23" i="1"/>
  <c r="G23" i="1"/>
  <c r="F23" i="1"/>
  <c r="H23" i="1" s="1"/>
  <c r="U22" i="1"/>
  <c r="Q22" i="1"/>
  <c r="P22" i="1"/>
  <c r="R22" i="1" s="1"/>
  <c r="O22" i="1"/>
  <c r="G22" i="1"/>
  <c r="H22" i="1" s="1"/>
  <c r="F22" i="1"/>
  <c r="U21" i="1"/>
  <c r="Q21" i="1"/>
  <c r="P21" i="1"/>
  <c r="R21" i="1" s="1"/>
  <c r="O21" i="1"/>
  <c r="G21" i="1"/>
  <c r="F21" i="1"/>
  <c r="H21" i="1" s="1"/>
  <c r="U20" i="1"/>
  <c r="Q20" i="1"/>
  <c r="P20" i="1"/>
  <c r="O20" i="1"/>
  <c r="G20" i="1"/>
  <c r="F20" i="1"/>
  <c r="H20" i="1" s="1"/>
  <c r="U19" i="1"/>
  <c r="Q19" i="1"/>
  <c r="P19" i="1"/>
  <c r="R19" i="1" s="1"/>
  <c r="O19" i="1"/>
  <c r="G19" i="1"/>
  <c r="F19" i="1"/>
  <c r="U18" i="1"/>
  <c r="Q18" i="1"/>
  <c r="P18" i="1"/>
  <c r="R18" i="1" s="1"/>
  <c r="G18" i="1"/>
  <c r="F18" i="1"/>
  <c r="H18" i="1" s="1"/>
  <c r="U17" i="1"/>
  <c r="Q17" i="1"/>
  <c r="P17" i="1"/>
  <c r="O17" i="1"/>
  <c r="G17" i="1"/>
  <c r="F17" i="1"/>
  <c r="U16" i="1"/>
  <c r="R16" i="1"/>
  <c r="Q16" i="1"/>
  <c r="P16" i="1"/>
  <c r="G16" i="1"/>
  <c r="F16" i="1"/>
  <c r="H16" i="1" s="1"/>
  <c r="U15" i="1"/>
  <c r="Q15" i="1"/>
  <c r="P15" i="1"/>
  <c r="O15" i="1"/>
  <c r="G15" i="1"/>
  <c r="F15" i="1"/>
  <c r="H15" i="1" s="1"/>
  <c r="U14" i="1"/>
  <c r="Q14" i="1"/>
  <c r="P14" i="1"/>
  <c r="G14" i="1"/>
  <c r="F14" i="1"/>
  <c r="U13" i="1"/>
  <c r="Q13" i="1"/>
  <c r="P13" i="1"/>
  <c r="G13" i="1"/>
  <c r="F13" i="1"/>
  <c r="H13" i="1" s="1"/>
  <c r="O13" i="1" s="1"/>
  <c r="U12" i="1"/>
  <c r="Q12" i="1"/>
  <c r="P12" i="1"/>
  <c r="R12" i="1" s="1"/>
  <c r="G12" i="1"/>
  <c r="F12" i="1"/>
  <c r="H12" i="1" s="1"/>
  <c r="U11" i="1"/>
  <c r="Q11" i="1"/>
  <c r="P11" i="1"/>
  <c r="R11" i="1" s="1"/>
  <c r="G11" i="1"/>
  <c r="F11" i="1"/>
  <c r="H11" i="1" s="1"/>
  <c r="U10" i="1"/>
  <c r="Q10" i="1"/>
  <c r="P10" i="1"/>
  <c r="O10" i="1"/>
  <c r="G10" i="1"/>
  <c r="F10" i="1"/>
  <c r="H10" i="1" s="1"/>
  <c r="U9" i="1"/>
  <c r="Q9" i="1"/>
  <c r="P9" i="1"/>
  <c r="O9" i="1"/>
  <c r="G9" i="1"/>
  <c r="F9" i="1"/>
  <c r="H9" i="1" s="1"/>
  <c r="U8" i="1"/>
  <c r="R8" i="1"/>
  <c r="Q8" i="1"/>
  <c r="P8" i="1"/>
  <c r="O8" i="1"/>
  <c r="G8" i="1"/>
  <c r="F8" i="1"/>
  <c r="H8" i="1" s="1"/>
  <c r="F7" i="1" l="1"/>
  <c r="R15" i="1"/>
  <c r="H31" i="1"/>
  <c r="H65" i="1"/>
  <c r="R69" i="1"/>
  <c r="H101" i="1"/>
  <c r="H137" i="1"/>
  <c r="H153" i="1"/>
  <c r="R157" i="1"/>
  <c r="R196" i="1"/>
  <c r="R218" i="1"/>
  <c r="G229" i="1"/>
  <c r="H258" i="1"/>
  <c r="R321" i="1"/>
  <c r="H370" i="1"/>
  <c r="H393" i="1"/>
  <c r="H413" i="1"/>
  <c r="H436" i="1"/>
  <c r="R446" i="1"/>
  <c r="R494" i="1"/>
  <c r="H502" i="1"/>
  <c r="R547" i="1"/>
  <c r="R562" i="1"/>
  <c r="H592" i="1"/>
  <c r="R643" i="1"/>
  <c r="H663" i="1"/>
  <c r="H709" i="1"/>
  <c r="H739" i="1"/>
  <c r="R762" i="1"/>
  <c r="H770" i="1"/>
  <c r="R777" i="1"/>
  <c r="H785" i="1"/>
  <c r="H800" i="1"/>
  <c r="H835" i="1"/>
  <c r="R842" i="1"/>
  <c r="H907" i="1"/>
  <c r="H964" i="1"/>
  <c r="H968" i="1"/>
  <c r="H975" i="1"/>
  <c r="R1024" i="1"/>
  <c r="H1028" i="1"/>
  <c r="R1045" i="1"/>
  <c r="H1081" i="1"/>
  <c r="R1085" i="1"/>
  <c r="H1093" i="1"/>
  <c r="R1139" i="1"/>
  <c r="O1147" i="1"/>
  <c r="F1147" i="1"/>
  <c r="H1147" i="1" s="1"/>
  <c r="R1197" i="1"/>
  <c r="R1208" i="1"/>
  <c r="G74" i="1"/>
  <c r="R121" i="1"/>
  <c r="R203" i="1"/>
  <c r="R249" i="1"/>
  <c r="F1075" i="1"/>
  <c r="R61" i="1"/>
  <c r="H149" i="1"/>
  <c r="H292" i="1"/>
  <c r="R359" i="1"/>
  <c r="H385" i="1"/>
  <c r="R413" i="1"/>
  <c r="R424" i="1"/>
  <c r="R428" i="1"/>
  <c r="R432" i="1"/>
  <c r="H458" i="1"/>
  <c r="H491" i="1"/>
  <c r="R528" i="1"/>
  <c r="H536" i="1"/>
  <c r="H544" i="1"/>
  <c r="R570" i="1"/>
  <c r="R621" i="1"/>
  <c r="R671" i="1"/>
  <c r="R697" i="1"/>
  <c r="R735" i="1"/>
  <c r="R800" i="1"/>
  <c r="H828" i="1"/>
  <c r="R835" i="1"/>
  <c r="H858" i="1"/>
  <c r="R865" i="1"/>
  <c r="R876" i="1"/>
  <c r="R880" i="1"/>
  <c r="H896" i="1"/>
  <c r="R918" i="1"/>
  <c r="R960" i="1"/>
  <c r="H972" i="1"/>
  <c r="H1015" i="1"/>
  <c r="R1036" i="1"/>
  <c r="H1058" i="1"/>
  <c r="R1072" i="1"/>
  <c r="R1081" i="1"/>
  <c r="R1152" i="1"/>
  <c r="H1205" i="1"/>
  <c r="R23" i="1"/>
  <c r="R75" i="1"/>
  <c r="H86" i="1"/>
  <c r="H94" i="1"/>
  <c r="G113" i="1"/>
  <c r="F194" i="1"/>
  <c r="G405" i="1"/>
  <c r="G7" i="1"/>
  <c r="H28" i="1"/>
  <c r="F35" i="1"/>
  <c r="H62" i="1"/>
  <c r="H106" i="1"/>
  <c r="R162" i="1"/>
  <c r="R184" i="1"/>
  <c r="R200" i="1"/>
  <c r="H266" i="1"/>
  <c r="H270" i="1"/>
  <c r="R280" i="1"/>
  <c r="H307" i="1"/>
  <c r="H341" i="1"/>
  <c r="R348" i="1"/>
  <c r="H429" i="1"/>
  <c r="H473" i="1"/>
  <c r="H518" i="1"/>
  <c r="R532" i="1"/>
  <c r="R559" i="1"/>
  <c r="R599" i="1"/>
  <c r="R614" i="1"/>
  <c r="H652" i="1"/>
  <c r="R667" i="1"/>
  <c r="H679" i="1"/>
  <c r="R694" i="1"/>
  <c r="H698" i="1"/>
  <c r="H706" i="1"/>
  <c r="H725" i="1"/>
  <c r="H767" i="1"/>
  <c r="R789" i="1"/>
  <c r="H824" i="1"/>
  <c r="H862" i="1"/>
  <c r="R907" i="1"/>
  <c r="R922" i="1"/>
  <c r="R945" i="1"/>
  <c r="R968" i="1"/>
  <c r="H1006" i="1"/>
  <c r="R1019" i="1"/>
  <c r="G1023" i="1"/>
  <c r="R1058" i="1"/>
  <c r="H1112" i="1"/>
  <c r="R1115" i="1"/>
  <c r="Q1255" i="1"/>
  <c r="R40" i="1"/>
  <c r="H54" i="1"/>
  <c r="H51" i="1" s="1"/>
  <c r="H98" i="1"/>
  <c r="R126" i="1"/>
  <c r="H197" i="1"/>
  <c r="R211" i="1"/>
  <c r="R215" i="1"/>
  <c r="H223" i="1"/>
  <c r="F229" i="1"/>
  <c r="R246" i="1"/>
  <c r="R284" i="1"/>
  <c r="H356" i="1"/>
  <c r="H402" i="1"/>
  <c r="H414" i="1"/>
  <c r="R421" i="1"/>
  <c r="H425" i="1"/>
  <c r="R458" i="1"/>
  <c r="R607" i="1"/>
  <c r="H672" i="1"/>
  <c r="R675" i="1"/>
  <c r="H691" i="1"/>
  <c r="R713" i="1"/>
  <c r="R747" i="1"/>
  <c r="R751" i="1"/>
  <c r="R774" i="1"/>
  <c r="R824" i="1"/>
  <c r="H832" i="1"/>
  <c r="H836" i="1"/>
  <c r="R839" i="1"/>
  <c r="R858" i="1"/>
  <c r="R911" i="1"/>
  <c r="H942" i="1"/>
  <c r="H957" i="1"/>
  <c r="H961" i="1"/>
  <c r="H1063" i="1"/>
  <c r="H1062" i="1" s="1"/>
  <c r="H1153" i="1"/>
  <c r="H274" i="1"/>
  <c r="R337" i="1"/>
  <c r="H371" i="1"/>
  <c r="H382" i="1"/>
  <c r="R425" i="1"/>
  <c r="R429" i="1"/>
  <c r="R469" i="1"/>
  <c r="R480" i="1"/>
  <c r="R548" i="1"/>
  <c r="R567" i="1"/>
  <c r="R637" i="1"/>
  <c r="H664" i="1"/>
  <c r="H710" i="1"/>
  <c r="R725" i="1"/>
  <c r="H740" i="1"/>
  <c r="H744" i="1"/>
  <c r="R755" i="1"/>
  <c r="R763" i="1"/>
  <c r="R805" i="1"/>
  <c r="R813" i="1"/>
  <c r="R847" i="1"/>
  <c r="R873" i="1"/>
  <c r="H1003" i="1"/>
  <c r="H1016" i="1"/>
  <c r="R1041" i="1"/>
  <c r="R1046" i="1"/>
  <c r="H1133" i="1"/>
  <c r="R1153" i="1"/>
  <c r="H1171" i="1"/>
  <c r="H1186" i="1"/>
  <c r="R1198" i="1"/>
  <c r="H345" i="1"/>
  <c r="R352" i="1"/>
  <c r="R28" i="1"/>
  <c r="R106" i="1"/>
  <c r="H155" i="1"/>
  <c r="H154" i="1" s="1"/>
  <c r="H17" i="1"/>
  <c r="H7" i="1" s="1"/>
  <c r="F41" i="1"/>
  <c r="P994" i="1"/>
  <c r="R90" i="1"/>
  <c r="F92" i="1"/>
  <c r="R98" i="1"/>
  <c r="G125" i="1"/>
  <c r="H174" i="1"/>
  <c r="R223" i="1"/>
  <c r="R311" i="1"/>
  <c r="R378" i="1"/>
  <c r="R687" i="1"/>
  <c r="H733" i="1"/>
  <c r="R942" i="1"/>
  <c r="R1082" i="1"/>
  <c r="R1202" i="1"/>
  <c r="H163" i="1"/>
  <c r="H71" i="1"/>
  <c r="Q994" i="1"/>
  <c r="H127" i="1"/>
  <c r="R232" i="1"/>
  <c r="H240" i="1"/>
  <c r="R326" i="1"/>
  <c r="H334" i="1"/>
  <c r="H386" i="1"/>
  <c r="H407" i="1"/>
  <c r="R866" i="1"/>
  <c r="F1023" i="1"/>
  <c r="R1069" i="1"/>
  <c r="R20" i="1"/>
  <c r="G32" i="1"/>
  <c r="H185" i="1"/>
  <c r="P80" i="1"/>
  <c r="R13" i="1"/>
  <c r="R17" i="1"/>
  <c r="H42" i="1"/>
  <c r="H63" i="1"/>
  <c r="G71" i="1"/>
  <c r="R83" i="1"/>
  <c r="R115" i="1"/>
  <c r="H131" i="1"/>
  <c r="G150" i="1"/>
  <c r="H178" i="1"/>
  <c r="H182" i="1"/>
  <c r="H209" i="1"/>
  <c r="H194" i="1" s="1"/>
  <c r="R216" i="1"/>
  <c r="H224" i="1"/>
  <c r="R285" i="1"/>
  <c r="R293" i="1"/>
  <c r="H312" i="1"/>
  <c r="R319" i="1"/>
  <c r="R398" i="1"/>
  <c r="H411" i="1"/>
  <c r="R437" i="1"/>
  <c r="R492" i="1"/>
  <c r="H500" i="1"/>
  <c r="R511" i="1"/>
  <c r="H526" i="1"/>
  <c r="H530" i="1"/>
  <c r="R541" i="1"/>
  <c r="R630" i="1"/>
  <c r="H688" i="1"/>
  <c r="H798" i="1"/>
  <c r="H802" i="1"/>
  <c r="H814" i="1"/>
  <c r="R821" i="1"/>
  <c r="R912" i="1"/>
  <c r="H943" i="1"/>
  <c r="F1007" i="1"/>
  <c r="H1007" i="1" s="1"/>
  <c r="R1078" i="1"/>
  <c r="H1109" i="1"/>
  <c r="H1199" i="1"/>
  <c r="Q80" i="1"/>
  <c r="G35" i="1"/>
  <c r="R50" i="1"/>
  <c r="R59" i="1"/>
  <c r="R127" i="1"/>
  <c r="H146" i="1"/>
  <c r="R205" i="1"/>
  <c r="R267" i="1"/>
  <c r="H301" i="1"/>
  <c r="H327" i="1"/>
  <c r="R334" i="1"/>
  <c r="H357" i="1"/>
  <c r="R386" i="1"/>
  <c r="F390" i="1"/>
  <c r="H395" i="1"/>
  <c r="H403" i="1"/>
  <c r="H419" i="1"/>
  <c r="R526" i="1"/>
  <c r="H557" i="1"/>
  <c r="R619" i="1"/>
  <c r="H665" i="1"/>
  <c r="H669" i="1"/>
  <c r="R680" i="1"/>
  <c r="H711" i="1"/>
  <c r="R794" i="1"/>
  <c r="H818" i="1"/>
  <c r="R829" i="1"/>
  <c r="H852" i="1"/>
  <c r="H901" i="1"/>
  <c r="H905" i="1"/>
  <c r="H920" i="1"/>
  <c r="R935" i="1"/>
  <c r="H962" i="1"/>
  <c r="H966" i="1"/>
  <c r="H1084" i="1"/>
  <c r="H1083" i="1" s="1"/>
  <c r="F1087" i="1"/>
  <c r="H1087" i="1" s="1"/>
  <c r="R1137" i="1"/>
  <c r="F1148" i="1"/>
  <c r="R1167" i="1"/>
  <c r="R1179" i="1"/>
  <c r="H1187" i="1"/>
  <c r="H1236" i="1"/>
  <c r="G390" i="1"/>
  <c r="H14" i="1"/>
  <c r="R29" i="1"/>
  <c r="H34" i="1"/>
  <c r="H32" i="1" s="1"/>
  <c r="R91" i="1"/>
  <c r="R99" i="1"/>
  <c r="R147" i="1"/>
  <c r="R151" i="1"/>
  <c r="H156" i="1"/>
  <c r="H217" i="1"/>
  <c r="R256" i="1"/>
  <c r="R297" i="1"/>
  <c r="H305" i="1"/>
  <c r="H331" i="1"/>
  <c r="R342" i="1"/>
  <c r="R375" i="1"/>
  <c r="H383" i="1"/>
  <c r="H399" i="1"/>
  <c r="R474" i="1"/>
  <c r="R485" i="1"/>
  <c r="R519" i="1"/>
  <c r="H523" i="1"/>
  <c r="H542" i="1"/>
  <c r="R590" i="1"/>
  <c r="H601" i="1"/>
  <c r="H616" i="1"/>
  <c r="R669" i="1"/>
  <c r="R688" i="1"/>
  <c r="R737" i="1"/>
  <c r="R741" i="1"/>
  <c r="H761" i="1"/>
  <c r="R764" i="1"/>
  <c r="R768" i="1"/>
  <c r="H776" i="1"/>
  <c r="R798" i="1"/>
  <c r="R810" i="1"/>
  <c r="H822" i="1"/>
  <c r="H826" i="1"/>
  <c r="H894" i="1"/>
  <c r="H913" i="1"/>
  <c r="R928" i="1"/>
  <c r="R943" i="1"/>
  <c r="H985" i="1"/>
  <c r="R988" i="1"/>
  <c r="F125" i="1"/>
  <c r="R368" i="1"/>
  <c r="R391" i="1"/>
  <c r="R395" i="1"/>
  <c r="R538" i="1"/>
  <c r="H587" i="1"/>
  <c r="H605" i="1"/>
  <c r="R612" i="1"/>
  <c r="H620" i="1"/>
  <c r="R657" i="1"/>
  <c r="R730" i="1"/>
  <c r="R833" i="1"/>
  <c r="H841" i="1"/>
  <c r="R852" i="1"/>
  <c r="R886" i="1"/>
  <c r="R920" i="1"/>
  <c r="R924" i="1"/>
  <c r="R962" i="1"/>
  <c r="R1043" i="1"/>
  <c r="F1164" i="1"/>
  <c r="H1168" i="1"/>
  <c r="R14" i="1"/>
  <c r="H43" i="1"/>
  <c r="F135" i="1"/>
  <c r="R167" i="1"/>
  <c r="H264" i="1"/>
  <c r="R275" i="1"/>
  <c r="R316" i="1"/>
  <c r="R901" i="1"/>
  <c r="R1122" i="1"/>
  <c r="G92" i="1"/>
  <c r="G135" i="1"/>
  <c r="H475" i="1"/>
  <c r="R508" i="1"/>
  <c r="H580" i="1"/>
  <c r="H650" i="1"/>
  <c r="R909" i="1"/>
  <c r="R970" i="1"/>
  <c r="H1039" i="1"/>
  <c r="H1053" i="1"/>
  <c r="R1207" i="1"/>
  <c r="H30" i="1"/>
  <c r="R60" i="1"/>
  <c r="H73" i="1"/>
  <c r="H100" i="1"/>
  <c r="R104" i="1"/>
  <c r="H132" i="1"/>
  <c r="H136" i="1"/>
  <c r="H135" i="1" s="1"/>
  <c r="R156" i="1"/>
  <c r="H172" i="1"/>
  <c r="H159" i="1" s="1"/>
  <c r="H225" i="1"/>
  <c r="R260" i="1"/>
  <c r="H279" i="1"/>
  <c r="R294" i="1"/>
  <c r="F291" i="1"/>
  <c r="H369" i="1"/>
  <c r="R372" i="1"/>
  <c r="H431" i="1"/>
  <c r="H442" i="1"/>
  <c r="H464" i="1"/>
  <c r="R467" i="1"/>
  <c r="R471" i="1"/>
  <c r="H486" i="1"/>
  <c r="R497" i="1"/>
  <c r="R516" i="1"/>
  <c r="H520" i="1"/>
  <c r="H558" i="1"/>
  <c r="R576" i="1"/>
  <c r="R601" i="1"/>
  <c r="R605" i="1"/>
  <c r="R642" i="1"/>
  <c r="H658" i="1"/>
  <c r="H662" i="1"/>
  <c r="H666" i="1"/>
  <c r="H693" i="1"/>
  <c r="H712" i="1"/>
  <c r="H742" i="1"/>
  <c r="R757" i="1"/>
  <c r="H769" i="1"/>
  <c r="H834" i="1"/>
  <c r="H887" i="1"/>
  <c r="R936" i="1"/>
  <c r="H967" i="1"/>
  <c r="R1060" i="1"/>
  <c r="R1065" i="1"/>
  <c r="R1106" i="1"/>
  <c r="O1128" i="1"/>
  <c r="R1138" i="1"/>
  <c r="R1180" i="1"/>
  <c r="R1196" i="1"/>
  <c r="R408" i="1"/>
  <c r="H435" i="1"/>
  <c r="R449" i="1"/>
  <c r="R700" i="1"/>
  <c r="R1119" i="1"/>
  <c r="H1173" i="1"/>
  <c r="H1177" i="1"/>
  <c r="H19" i="1"/>
  <c r="G68" i="1"/>
  <c r="F103" i="1"/>
  <c r="R120" i="1"/>
  <c r="H321" i="1"/>
  <c r="R343" i="1"/>
  <c r="R396" i="1"/>
  <c r="H468" i="1"/>
  <c r="H547" i="1"/>
  <c r="H562" i="1"/>
  <c r="H577" i="1"/>
  <c r="R613" i="1"/>
  <c r="H632" i="1"/>
  <c r="H682" i="1"/>
  <c r="R799" i="1"/>
  <c r="R868" i="1"/>
  <c r="H1014" i="1"/>
  <c r="R1035" i="1"/>
  <c r="H1044" i="1"/>
  <c r="R10" i="1"/>
  <c r="H27" i="1"/>
  <c r="H26" i="1" s="1"/>
  <c r="H36" i="1"/>
  <c r="H35" i="1" s="1"/>
  <c r="R39" i="1"/>
  <c r="R64" i="1"/>
  <c r="G103" i="1"/>
  <c r="R124" i="1"/>
  <c r="R168" i="1"/>
  <c r="R172" i="1"/>
  <c r="H242" i="1"/>
  <c r="R257" i="1"/>
  <c r="H265" i="1"/>
  <c r="H287" i="1"/>
  <c r="R290" i="1"/>
  <c r="R328" i="1"/>
  <c r="H336" i="1"/>
  <c r="H340" i="1"/>
  <c r="H377" i="1"/>
  <c r="H388" i="1"/>
  <c r="R392" i="1"/>
  <c r="R404" i="1"/>
  <c r="H409" i="1"/>
  <c r="R435" i="1"/>
  <c r="H450" i="1"/>
  <c r="R505" i="1"/>
  <c r="R535" i="1"/>
  <c r="R573" i="1"/>
  <c r="H610" i="1"/>
  <c r="H651" i="1"/>
  <c r="R674" i="1"/>
  <c r="H678" i="1"/>
  <c r="H697" i="1"/>
  <c r="H701" i="1"/>
  <c r="H716" i="1"/>
  <c r="H781" i="1"/>
  <c r="R788" i="1"/>
  <c r="H796" i="1"/>
  <c r="H804" i="1"/>
  <c r="H808" i="1"/>
  <c r="H816" i="1"/>
  <c r="R819" i="1"/>
  <c r="R838" i="1"/>
  <c r="R883" i="1"/>
  <c r="R891" i="1"/>
  <c r="R921" i="1"/>
  <c r="R982" i="1"/>
  <c r="H1001" i="1"/>
  <c r="H1061" i="1"/>
  <c r="H1067" i="1"/>
  <c r="H1066" i="1" s="1"/>
  <c r="H1071" i="1"/>
  <c r="R1102" i="1"/>
  <c r="H1107" i="1"/>
  <c r="R1159" i="1"/>
  <c r="R1204" i="1"/>
  <c r="R1219" i="1"/>
  <c r="H476" i="1"/>
  <c r="H497" i="1"/>
  <c r="R504" i="1"/>
  <c r="R529" i="1"/>
  <c r="H537" i="1"/>
  <c r="R551" i="1"/>
  <c r="H570" i="1"/>
  <c r="H602" i="1"/>
  <c r="R609" i="1"/>
  <c r="H635" i="1"/>
  <c r="R645" i="1"/>
  <c r="R649" i="1"/>
  <c r="R664" i="1"/>
  <c r="R724" i="1"/>
  <c r="H762" i="1"/>
  <c r="R784" i="1"/>
  <c r="H803" i="1"/>
  <c r="H829" i="1"/>
  <c r="H884" i="1"/>
  <c r="H888" i="1"/>
  <c r="R895" i="1"/>
  <c r="R902" i="1"/>
  <c r="H925" i="1"/>
  <c r="R1015" i="1"/>
  <c r="R1032" i="1"/>
  <c r="H1080" i="1"/>
  <c r="H1079" i="1" s="1"/>
  <c r="R1088" i="1"/>
  <c r="H1122" i="1"/>
  <c r="H1118" i="1" s="1"/>
  <c r="H1157" i="1"/>
  <c r="R1174" i="1"/>
  <c r="G1192" i="1"/>
  <c r="R1215" i="1"/>
  <c r="H1223" i="1"/>
  <c r="R1231" i="1"/>
  <c r="R1252" i="1"/>
  <c r="H1216" i="1"/>
  <c r="H1240" i="1"/>
  <c r="F1253" i="1"/>
  <c r="H1253" i="1" s="1"/>
  <c r="R58" i="1"/>
  <c r="H90" i="1"/>
  <c r="F113" i="1"/>
  <c r="R117" i="1"/>
  <c r="H140" i="1"/>
  <c r="R152" i="1"/>
  <c r="F159" i="1"/>
  <c r="R178" i="1"/>
  <c r="R235" i="1"/>
  <c r="H262" i="1"/>
  <c r="R265" i="1"/>
  <c r="H328" i="1"/>
  <c r="H379" i="1"/>
  <c r="R394" i="1"/>
  <c r="R410" i="1"/>
  <c r="R512" i="1"/>
  <c r="H556" i="1"/>
  <c r="H567" i="1"/>
  <c r="R617" i="1"/>
  <c r="R624" i="1"/>
  <c r="H654" i="1"/>
  <c r="R661" i="1"/>
  <c r="H684" i="1"/>
  <c r="R721" i="1"/>
  <c r="H755" i="1"/>
  <c r="H759" i="1"/>
  <c r="H789" i="1"/>
  <c r="R807" i="1"/>
  <c r="R815" i="1"/>
  <c r="H819" i="1"/>
  <c r="H848" i="1"/>
  <c r="R862" i="1"/>
  <c r="H926" i="1"/>
  <c r="H948" i="1"/>
  <c r="H981" i="1"/>
  <c r="H992" i="1"/>
  <c r="H999" i="1"/>
  <c r="R1003" i="1"/>
  <c r="H1020" i="1"/>
  <c r="H1029" i="1"/>
  <c r="H1037" i="1"/>
  <c r="H1041" i="1"/>
  <c r="R1061" i="1"/>
  <c r="R1134" i="1"/>
  <c r="R1145" i="1"/>
  <c r="G1148" i="1"/>
  <c r="G1130" i="1" s="1"/>
  <c r="G1164" i="1"/>
  <c r="H1220" i="1"/>
  <c r="R1220" i="1"/>
  <c r="H1241" i="1"/>
  <c r="H1229" i="1"/>
  <c r="H1233" i="1"/>
  <c r="H517" i="1"/>
  <c r="H681" i="1"/>
  <c r="R703" i="1"/>
  <c r="R767" i="1"/>
  <c r="R778" i="1"/>
  <c r="H849" i="1"/>
  <c r="R889" i="1"/>
  <c r="H941" i="1"/>
  <c r="R985" i="1"/>
  <c r="G1011" i="1"/>
  <c r="G996" i="1" s="1"/>
  <c r="H1073" i="1"/>
  <c r="H1103" i="1"/>
  <c r="R277" i="1"/>
  <c r="R411" i="1"/>
  <c r="H434" i="1"/>
  <c r="R477" i="1"/>
  <c r="H521" i="1"/>
  <c r="H561" i="1"/>
  <c r="H600" i="1"/>
  <c r="H674" i="1"/>
  <c r="R722" i="1"/>
  <c r="H760" i="1"/>
  <c r="R812" i="1"/>
  <c r="R952" i="1"/>
  <c r="H978" i="1"/>
  <c r="R1004" i="1"/>
  <c r="R1246" i="1"/>
  <c r="R1250" i="1"/>
  <c r="R87" i="1"/>
  <c r="R183" i="1"/>
  <c r="F254" i="1"/>
  <c r="H499" i="1"/>
  <c r="H737" i="1"/>
  <c r="R904" i="1"/>
  <c r="F1030" i="1"/>
  <c r="O1038" i="1"/>
  <c r="H1048" i="1"/>
  <c r="H1047" i="1" s="1"/>
  <c r="R1103" i="1"/>
  <c r="R1120" i="1"/>
  <c r="R1183" i="1"/>
  <c r="F51" i="1"/>
  <c r="F6" i="1" s="1"/>
  <c r="H60" i="1"/>
  <c r="H56" i="1" s="1"/>
  <c r="R141" i="1"/>
  <c r="H278" i="1"/>
  <c r="G291" i="1"/>
  <c r="H315" i="1"/>
  <c r="R340" i="1"/>
  <c r="R351" i="1"/>
  <c r="R362" i="1"/>
  <c r="R399" i="1"/>
  <c r="H412" i="1"/>
  <c r="H438" i="1"/>
  <c r="H445" i="1"/>
  <c r="R524" i="1"/>
  <c r="H528" i="1"/>
  <c r="R546" i="1"/>
  <c r="R557" i="1"/>
  <c r="R568" i="1"/>
  <c r="H583" i="1"/>
  <c r="R593" i="1"/>
  <c r="H630" i="1"/>
  <c r="R685" i="1"/>
  <c r="R726" i="1"/>
  <c r="R775" i="1"/>
  <c r="R797" i="1"/>
  <c r="H813" i="1"/>
  <c r="R867" i="1"/>
  <c r="H916" i="1"/>
  <c r="H923" i="1"/>
  <c r="H931" i="1"/>
  <c r="R934" i="1"/>
  <c r="H960" i="1"/>
  <c r="R1000" i="1"/>
  <c r="H1009" i="1"/>
  <c r="R1038" i="1"/>
  <c r="H1043" i="1"/>
  <c r="H1042" i="1" s="1"/>
  <c r="H1052" i="1"/>
  <c r="H1163" i="1"/>
  <c r="R1168" i="1"/>
  <c r="R1221" i="1"/>
  <c r="H1247" i="1"/>
  <c r="O1254" i="1"/>
  <c r="R1242" i="1"/>
  <c r="H1222" i="1"/>
  <c r="R1230" i="1"/>
  <c r="R1218" i="1"/>
  <c r="H1226" i="1"/>
  <c r="H1243" i="1"/>
  <c r="R1222" i="1"/>
  <c r="R1226" i="1"/>
  <c r="R1243" i="1"/>
  <c r="H83" i="1"/>
  <c r="G82" i="1"/>
  <c r="H41" i="1"/>
  <c r="H1023" i="1"/>
  <c r="H1011" i="1"/>
  <c r="H46" i="1"/>
  <c r="H150" i="1"/>
  <c r="H68" i="1"/>
  <c r="R427" i="1"/>
  <c r="H467" i="1"/>
  <c r="H493" i="1"/>
  <c r="H516" i="1"/>
  <c r="H552" i="1"/>
  <c r="H680" i="1"/>
  <c r="R683" i="1"/>
  <c r="H843" i="1"/>
  <c r="G51" i="1"/>
  <c r="R555" i="1"/>
  <c r="H753" i="1"/>
  <c r="R756" i="1"/>
  <c r="H919" i="1"/>
  <c r="H1025" i="1"/>
  <c r="H490" i="1"/>
  <c r="H549" i="1"/>
  <c r="R783" i="1"/>
  <c r="H840" i="1"/>
  <c r="R856" i="1"/>
  <c r="H1232" i="1"/>
  <c r="F1227" i="1"/>
  <c r="H1249" i="1"/>
  <c r="F71" i="1"/>
  <c r="G159" i="1"/>
  <c r="H95" i="1"/>
  <c r="H114" i="1"/>
  <c r="H113" i="1" s="1"/>
  <c r="H487" i="1"/>
  <c r="H575" i="1"/>
  <c r="R753" i="1"/>
  <c r="H837" i="1"/>
  <c r="R853" i="1"/>
  <c r="F997" i="1"/>
  <c r="H75" i="1"/>
  <c r="H74" i="1" s="1"/>
  <c r="H256" i="1"/>
  <c r="H302" i="1"/>
  <c r="H391" i="1"/>
  <c r="F1011" i="1"/>
  <c r="F1047" i="1"/>
  <c r="R1216" i="1"/>
  <c r="R1232" i="1"/>
  <c r="H293" i="1"/>
  <c r="R500" i="1"/>
  <c r="H504" i="1"/>
  <c r="H572" i="1"/>
  <c r="R850" i="1"/>
  <c r="R1018" i="1"/>
  <c r="H1099" i="1"/>
  <c r="F68" i="1"/>
  <c r="H79" i="1"/>
  <c r="H77" i="1" s="1"/>
  <c r="H105" i="1"/>
  <c r="H103" i="1" s="1"/>
  <c r="H231" i="1"/>
  <c r="F405" i="1"/>
  <c r="G1047" i="1"/>
  <c r="G1068" i="1"/>
  <c r="H1069" i="1"/>
  <c r="G1097" i="1"/>
  <c r="G1094" i="1" s="1"/>
  <c r="R9" i="1"/>
  <c r="F32" i="1"/>
  <c r="F150" i="1"/>
  <c r="F81" i="1" s="1"/>
  <c r="F994" i="1" s="1"/>
  <c r="H501" i="1"/>
  <c r="R585" i="1"/>
  <c r="R608" i="1"/>
  <c r="H851" i="1"/>
  <c r="R949" i="1"/>
  <c r="H1026" i="1"/>
  <c r="H1191" i="1"/>
  <c r="H1164" i="1" s="1"/>
  <c r="G1245" i="1"/>
  <c r="G401" i="1"/>
  <c r="H498" i="1"/>
  <c r="R582" i="1"/>
  <c r="H805" i="1"/>
  <c r="R808" i="1"/>
  <c r="H963" i="1"/>
  <c r="R966" i="1"/>
  <c r="F46" i="1"/>
  <c r="F56" i="1"/>
  <c r="F80" i="1" s="1"/>
  <c r="H586" i="1"/>
  <c r="H622" i="1"/>
  <c r="H648" i="1"/>
  <c r="H718" i="1"/>
  <c r="H983" i="1"/>
  <c r="R579" i="1"/>
  <c r="R625" i="1"/>
  <c r="H881" i="1"/>
  <c r="R884" i="1"/>
  <c r="F1068" i="1"/>
  <c r="H1070" i="1"/>
  <c r="H1132" i="1"/>
  <c r="G26" i="1"/>
  <c r="H128" i="1"/>
  <c r="H125" i="1" s="1"/>
  <c r="G154" i="1"/>
  <c r="R462" i="1"/>
  <c r="R622" i="1"/>
  <c r="R655" i="1"/>
  <c r="H689" i="1"/>
  <c r="R993" i="1"/>
  <c r="F1002" i="1"/>
  <c r="H1002" i="1" s="1"/>
  <c r="G1064" i="1"/>
  <c r="H1065" i="1"/>
  <c r="H1064" i="1" s="1"/>
  <c r="P1255" i="1"/>
  <c r="G1030" i="1"/>
  <c r="H420" i="1"/>
  <c r="R433" i="1"/>
  <c r="R544" i="1"/>
  <c r="R652" i="1"/>
  <c r="H656" i="1"/>
  <c r="R672" i="1"/>
  <c r="H686" i="1"/>
  <c r="R748" i="1"/>
  <c r="R990" i="1"/>
  <c r="H1031" i="1"/>
  <c r="R1053" i="1"/>
  <c r="R1188" i="1"/>
  <c r="R1084" i="1"/>
  <c r="G254" i="1"/>
  <c r="P1129" i="1"/>
  <c r="P1256" i="1" s="1"/>
  <c r="H1106" i="1"/>
  <c r="Q1129" i="1"/>
  <c r="H496" i="1"/>
  <c r="H555" i="1"/>
  <c r="R742" i="1"/>
  <c r="H756" i="1"/>
  <c r="H846" i="1"/>
  <c r="R999" i="1"/>
  <c r="R1050" i="1"/>
  <c r="G1075" i="1"/>
  <c r="H1076" i="1"/>
  <c r="H1127" i="1"/>
  <c r="H1126" i="1" s="1"/>
  <c r="F1126" i="1"/>
  <c r="F1117" i="1" s="1"/>
  <c r="F1192" i="1"/>
  <c r="H773" i="1"/>
  <c r="R786" i="1"/>
  <c r="H790" i="1"/>
  <c r="H922" i="1"/>
  <c r="G1117" i="1"/>
  <c r="R1166" i="1"/>
  <c r="R1185" i="1"/>
  <c r="R1255" i="1" s="1"/>
  <c r="H1234" i="1"/>
  <c r="F1113" i="1"/>
  <c r="H1113" i="1" s="1"/>
  <c r="H1150" i="1"/>
  <c r="F1250" i="1"/>
  <c r="F1083" i="1"/>
  <c r="H1134" i="1"/>
  <c r="F1234" i="1"/>
  <c r="H1077" i="1"/>
  <c r="H1194" i="1"/>
  <c r="H1192" i="1" s="1"/>
  <c r="F1251" i="1"/>
  <c r="H1251" i="1" s="1"/>
  <c r="G81" i="1" l="1"/>
  <c r="G994" i="1" s="1"/>
  <c r="G1255" i="1"/>
  <c r="G80" i="1"/>
  <c r="H1227" i="1"/>
  <c r="R994" i="1"/>
  <c r="H1030" i="1"/>
  <c r="H291" i="1"/>
  <c r="F1022" i="1"/>
  <c r="H1117" i="1"/>
  <c r="H390" i="1"/>
  <c r="R80" i="1"/>
  <c r="H254" i="1"/>
  <c r="H82" i="1"/>
  <c r="H401" i="1"/>
  <c r="H81" i="1" s="1"/>
  <c r="H994" i="1" s="1"/>
  <c r="H405" i="1"/>
  <c r="H1068" i="1"/>
  <c r="R1129" i="1"/>
  <c r="R1256" i="1" s="1"/>
  <c r="G1022" i="1"/>
  <c r="G995" i="1" s="1"/>
  <c r="G1129" i="1" s="1"/>
  <c r="G1256" i="1" s="1"/>
  <c r="F1131" i="1"/>
  <c r="H229" i="1"/>
  <c r="H1131" i="1"/>
  <c r="Q1256" i="1"/>
  <c r="Q1257" i="1" s="1"/>
  <c r="Q1258" i="1" s="1"/>
  <c r="H1148" i="1"/>
  <c r="H92" i="1"/>
  <c r="P1257" i="1"/>
  <c r="P1258" i="1" s="1"/>
  <c r="H1250" i="1"/>
  <c r="H1245" i="1" s="1"/>
  <c r="F1245" i="1"/>
  <c r="F1104" i="1"/>
  <c r="F1097" i="1" s="1"/>
  <c r="F1094" i="1" s="1"/>
  <c r="H1104" i="1"/>
  <c r="F996" i="1"/>
  <c r="F995" i="1" s="1"/>
  <c r="H997" i="1"/>
  <c r="H996" i="1" s="1"/>
  <c r="H1097" i="1"/>
  <c r="H1094" i="1" s="1"/>
  <c r="G6" i="1"/>
  <c r="H1075" i="1"/>
  <c r="H1022" i="1" s="1"/>
  <c r="H80" i="1"/>
  <c r="H6" i="1"/>
  <c r="F1130" i="1" l="1"/>
  <c r="H1130" i="1"/>
  <c r="H995" i="1"/>
  <c r="H1129" i="1" s="1"/>
  <c r="F1129" i="1"/>
  <c r="R1257" i="1"/>
  <c r="R1258" i="1" s="1"/>
  <c r="F1255" i="1"/>
  <c r="H1255" i="1"/>
  <c r="H1256" i="1" s="1"/>
  <c r="H1258" i="1" s="1"/>
  <c r="F125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998" authorId="0" shapeId="0" xr:uid="{C8104AA8-E80C-4245-AE5C-16B0C93BF3CA}">
      <text>
        <r>
          <rPr>
            <sz val="10"/>
            <color rgb="FF000000"/>
            <rFont val="Calibri"/>
            <scheme val="minor"/>
          </rPr>
          <t xml:space="preserve">630 2 слоя
</t>
        </r>
      </text>
    </comment>
    <comment ref="I1003" authorId="0" shapeId="0" xr:uid="{8DC3DE11-64E5-4FE5-ADF3-5B3CA5E4B0D9}">
      <text>
        <r>
          <rPr>
            <sz val="10"/>
            <color rgb="FF000000"/>
            <rFont val="Calibri"/>
            <scheme val="minor"/>
          </rPr>
          <t xml:space="preserve">630 2 слоя
</t>
        </r>
      </text>
    </comment>
    <comment ref="E1013" authorId="0" shapeId="0" xr:uid="{A9AE5551-EDDA-4F95-A402-41B64798B5BA}">
      <text>
        <r>
          <rPr>
            <sz val="10"/>
            <color rgb="FF000000"/>
            <rFont val="Calibri"/>
            <scheme val="minor"/>
          </rPr>
          <t>м2</t>
        </r>
      </text>
    </comment>
    <comment ref="E1014" authorId="0" shapeId="0" xr:uid="{050F0E7E-9A6C-4261-8108-558D9E0D08C2}">
      <text>
        <r>
          <rPr>
            <sz val="10"/>
            <color rgb="FF000000"/>
            <rFont val="Calibri"/>
            <scheme val="minor"/>
          </rPr>
          <t>м2</t>
        </r>
      </text>
    </comment>
    <comment ref="E1016" authorId="0" shapeId="0" xr:uid="{1FE956EA-E913-4518-A7F3-5EA37B07231A}">
      <text>
        <r>
          <rPr>
            <sz val="10"/>
            <color rgb="FF000000"/>
            <rFont val="Calibri"/>
            <scheme val="minor"/>
          </rPr>
          <t>м2</t>
        </r>
      </text>
    </comment>
    <comment ref="E1017" authorId="0" shapeId="0" xr:uid="{76BF1A5A-1430-43F7-AC33-40902447FCB1}">
      <text>
        <r>
          <rPr>
            <sz val="10"/>
            <color rgb="FF000000"/>
            <rFont val="Calibri"/>
            <scheme val="minor"/>
          </rPr>
          <t>м2</t>
        </r>
      </text>
    </comment>
    <comment ref="E1019" authorId="0" shapeId="0" xr:uid="{7C752B23-0DB4-40C6-AEAB-C1D23265F725}">
      <text>
        <r>
          <rPr>
            <sz val="10"/>
            <color rgb="FF000000"/>
            <rFont val="Calibri"/>
            <scheme val="minor"/>
          </rPr>
          <t>м2</t>
        </r>
      </text>
    </comment>
    <comment ref="E1021" authorId="0" shapeId="0" xr:uid="{35AD8532-1B35-41EF-BA7A-359B9EE7E2FA}">
      <text>
        <r>
          <rPr>
            <sz val="10"/>
            <color rgb="FF000000"/>
            <rFont val="Calibri"/>
            <scheme val="minor"/>
          </rPr>
          <t>м2</t>
        </r>
      </text>
    </comment>
    <comment ref="E1031" authorId="0" shapeId="0" xr:uid="{C484C47E-DBD2-45DB-B04E-88DD2F900B8E}">
      <text>
        <r>
          <rPr>
            <sz val="10"/>
            <color rgb="FF000000"/>
            <rFont val="Calibri"/>
            <scheme val="minor"/>
          </rPr>
          <t>м2
	-Евгения Свиридонова</t>
        </r>
      </text>
    </comment>
    <comment ref="E1039" authorId="0" shapeId="0" xr:uid="{250E2BD3-EA0F-46D9-861E-4EAC4B930A19}">
      <text>
        <r>
          <rPr>
            <sz val="10"/>
            <color rgb="FF000000"/>
            <rFont val="Calibri"/>
            <scheme val="minor"/>
          </rPr>
          <t>м2
	-Евгения Свиридонова</t>
        </r>
      </text>
    </comment>
    <comment ref="I1049" authorId="0" shapeId="0" xr:uid="{8604A286-85EC-42BD-A618-DC3AFE9879CE}">
      <text>
        <r>
          <rPr>
            <sz val="10"/>
            <color rgb="FF000000"/>
            <rFont val="Calibri"/>
            <scheme val="minor"/>
          </rPr>
          <t>цена с прижимной рейкой
	-Евгения Свиридонова</t>
        </r>
      </text>
    </comment>
    <comment ref="D1059" authorId="0" shapeId="0" xr:uid="{9AF830F8-AB7B-4276-8BB2-FCF892AFE7F9}">
      <text>
        <r>
          <rPr>
            <sz val="10"/>
            <color rgb="FF000000"/>
            <rFont val="Calibri"/>
            <scheme val="minor"/>
          </rPr>
          <t xml:space="preserve">Ед. изм. м2 </t>
        </r>
      </text>
    </comment>
    <comment ref="D1065" authorId="0" shapeId="0" xr:uid="{23F1D5F6-3DC8-4F76-8473-C8C4A3FB0FA1}">
      <text>
        <r>
          <rPr>
            <sz val="10"/>
            <color rgb="FF000000"/>
            <rFont val="Calibri"/>
            <scheme val="minor"/>
          </rPr>
          <t>из ед. изм. оставлено ШТ
	-Anonymous</t>
        </r>
      </text>
    </comment>
    <comment ref="I1065" authorId="0" shapeId="0" xr:uid="{A9721FF6-5D25-41BE-BA51-FB6C9EE04885}">
      <text>
        <r>
          <rPr>
            <sz val="10"/>
            <color rgb="FF000000"/>
            <rFont val="Calibri"/>
            <scheme val="minor"/>
          </rPr>
          <t>м2</t>
        </r>
      </text>
    </comment>
    <comment ref="D1067" authorId="0" shapeId="0" xr:uid="{52D53E77-4B42-4075-8A51-BCC7DF2647AE}">
      <text>
        <r>
          <rPr>
            <sz val="10"/>
            <color rgb="FF000000"/>
            <rFont val="Calibri"/>
            <scheme val="minor"/>
          </rPr>
          <t>из ед. изм. м/м2 оставлено М2
	-Anonymous</t>
        </r>
      </text>
    </comment>
    <comment ref="D1069" authorId="0" shapeId="0" xr:uid="{674B7458-3B3B-4024-A850-2C70441FC3E7}">
      <text>
        <r>
          <rPr>
            <sz val="10"/>
            <color rgb="FF000000"/>
            <rFont val="Calibri"/>
            <scheme val="minor"/>
          </rPr>
          <t xml:space="preserve">Ед. изм. м2 </t>
        </r>
      </text>
    </comment>
    <comment ref="E1084" authorId="0" shapeId="0" xr:uid="{9A8188FC-D2B3-4605-A67F-3544A3AAFEA6}">
      <text>
        <r>
          <rPr>
            <sz val="10"/>
            <color rgb="FF000000"/>
            <rFont val="Calibri"/>
            <scheme val="minor"/>
          </rPr>
          <t>введите текст 
----
1,744/114 ед. изм. ТН
	-Anonymous</t>
        </r>
      </text>
    </comment>
    <comment ref="J1085" authorId="0" shapeId="0" xr:uid="{EF7CADE6-92CB-489F-AAB2-769CB00384E8}">
      <text>
        <r>
          <rPr>
            <sz val="10"/>
            <color rgb="FF000000"/>
            <rFont val="Calibri"/>
            <scheme val="minor"/>
          </rPr>
          <t>Расход 250-300 гр. на М2
	-Anonymous</t>
        </r>
      </text>
    </comment>
    <comment ref="J1150" authorId="0" shapeId="0" xr:uid="{D562F545-C2D3-4D12-BFC1-E0B4D410766B}">
      <text>
        <r>
          <rPr>
            <sz val="10"/>
            <color rgb="FF000000"/>
            <rFont val="Calibri"/>
            <scheme val="minor"/>
          </rPr>
          <t>Все ниже перечисленное входит в состав щита
	-Anonymous</t>
        </r>
      </text>
    </comment>
    <comment ref="J1156" authorId="0" shapeId="0" xr:uid="{026A32CE-A372-4089-BABA-CECD2396222B}">
      <text>
        <r>
          <rPr>
            <sz val="10"/>
            <color rgb="FF000000"/>
            <rFont val="Calibri"/>
            <scheme val="minor"/>
          </rPr>
          <t>Все ниже перечисленное входит в состав щита
	-Anonymous</t>
        </r>
      </text>
    </comment>
    <comment ref="I1204" authorId="0" shapeId="0" xr:uid="{85F76FCE-E6F4-458A-B7BB-6B05C4944019}">
      <text>
        <r>
          <rPr>
            <sz val="10"/>
            <color rgb="FF000000"/>
            <rFont val="Calibri"/>
            <scheme val="minor"/>
          </rPr>
          <t>цена Ажнова</t>
        </r>
      </text>
    </comment>
    <comment ref="E1244" authorId="0" shapeId="0" xr:uid="{8903D2C8-D79F-4DC6-ACED-2ED3741944F5}">
      <text>
        <r>
          <rPr>
            <sz val="10"/>
            <color rgb="FF000000"/>
            <rFont val="Calibri"/>
            <scheme val="minor"/>
          </rPr>
          <t>шт</t>
        </r>
      </text>
    </comment>
  </commentList>
</comments>
</file>

<file path=xl/sharedStrings.xml><?xml version="1.0" encoding="utf-8"?>
<sst xmlns="http://schemas.openxmlformats.org/spreadsheetml/2006/main" count="2597" uniqueCount="779">
  <si>
    <t>Объект: "Реконструкция цеха М14
 на территории АО «Коломенский завод».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</si>
  <si>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</si>
  <si>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</si>
  <si>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</si>
  <si>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</si>
  <si>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</si>
  <si>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</si>
  <si>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</si>
  <si>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</si>
  <si>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</si>
  <si>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К+</t>
  </si>
  <si>
    <t>ед расценка на работы с К+</t>
  </si>
  <si>
    <t>Примечания (расшифровка)</t>
  </si>
  <si>
    <t>Работа</t>
  </si>
  <si>
    <t>Материалы</t>
  </si>
  <si>
    <t>к сметному демонтажу</t>
  </si>
  <si>
    <t>к СМР</t>
  </si>
  <si>
    <t>к ремонту</t>
  </si>
  <si>
    <t>«Реконструкция М-14 Инв. 530000149 ( устройство фасада)»</t>
  </si>
  <si>
    <t>Демонтаж</t>
  </si>
  <si>
    <t>Демонтаж существующих светильников массой 1,5кг каждый (для последующего монтажа)</t>
  </si>
  <si>
    <t>шт</t>
  </si>
  <si>
    <t>-</t>
  </si>
  <si>
    <t>Демонтаж оцинкованного короба 50х50 (для последующего монтажа)</t>
  </si>
  <si>
    <t>м</t>
  </si>
  <si>
    <t>Демонтаж стеновых сэндвич-панелей толщ. 80мм (270шт.)</t>
  </si>
  <si>
    <t>м2</t>
  </si>
  <si>
    <t>Разборка примыканий из 2-х слоев рубероида к парапетам высотой не менее 100мм</t>
  </si>
  <si>
    <t>м.п.</t>
  </si>
  <si>
    <t>Демонтаж отливов парапета шириной 250мм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</si>
  <si>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</si>
  <si>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</si>
  <si>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</si>
  <si>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>Демонтаж кирпичной кладки</t>
  </si>
  <si>
    <t>м3</t>
  </si>
  <si>
    <t>Демонтаж существующих алюминиевых оконных витражей: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</si>
  <si>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</si>
  <si>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Выемка грунта 2 группы экскаваторами с ковшом вместимостью 0,5м3 под устройство новой отмостки с погрузкой</t>
  </si>
  <si>
    <t>Разработка грунта вручную, группа грунтов: 2</t>
  </si>
  <si>
    <t>Погрузка грунта при разработке вручную</t>
  </si>
  <si>
    <t>Погрузка мусора вручную</t>
  </si>
  <si>
    <t>Погрузка мусора экскаватором</t>
  </si>
  <si>
    <t>Перевозка металла автомобилями-самосвалами грузоподъемностью 10 т на расстояние до 1 км</t>
  </si>
  <si>
    <t>Перевозка мусора автомобилями-самосвалами грузоподъемностью 10 т на расстояние до 47 км</t>
  </si>
  <si>
    <t>Утилизация мусора</t>
  </si>
  <si>
    <t>Устройство отмостки</t>
  </si>
  <si>
    <t>Подсыпка песка с уплотнением ручными трамбовками</t>
  </si>
  <si>
    <t>Устройство отмостки из бетона B25 F200 W6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</si>
  <si>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</si>
  <si>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</si>
  <si>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</si>
  <si>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</si>
  <si>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</si>
  <si>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>Устройство крепления лестниц</t>
  </si>
  <si>
    <t>Восстановление окраски металлоконструкций по оси "А" до отм.+7,05:</t>
  </si>
  <si>
    <t>Очистка поверхности щетками</t>
  </si>
  <si>
    <t>Обеспыливание</t>
  </si>
  <si>
    <t>Обезжиривание уайт-спиритом</t>
  </si>
  <si>
    <t>Нанесение антикоррозионной защиты грунт-эмалью Prodecor 1202</t>
  </si>
  <si>
    <t>Ремонт части стены толщиной 380мм из кирпича КРО 175/75 на цементном растворе М75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</si>
  <si>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</si>
  <si>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</si>
  <si>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</si>
  <si>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</si>
  <si>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>Ремонт штукатурного слоя 30 мм цементно-известковым раствором М100 морозостойкостью марки не менее F100</t>
  </si>
  <si>
    <t>Заделка трещин в кирпичных стенах:</t>
  </si>
  <si>
    <t>Очистка поверхности сжатым воздухом,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</si>
  <si>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</si>
  <si>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металлического навеса из труб стальных квадратных, размер стороны 30мм, толщина стенки 3мм (0,3т) и проката листового толщиной 4мм (0,03т)</t>
  </si>
  <si>
    <t>Монтаж кровельного покрытия навеса из профилированного листа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</si>
  <si>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</si>
  <si>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в осях П-А на отм.от +5,91м до +14,06м</t>
  </si>
  <si>
    <t>Монтаж металлических конструкций каркаса обшивки стен</t>
  </si>
  <si>
    <t>Монтаж стеновых панелей ПС1, ПС2 , ПС3, ПС4</t>
  </si>
  <si>
    <t>Установка фасонных элементов из оцинкованной стали А-О-0,5 ГОСТ 19904-90 с полимерным покрытием, работа учтена в п.43</t>
  </si>
  <si>
    <t>Заделка швов панелей герметиком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</si>
  <si>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</si>
  <si>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</si>
  <si>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>Утепление примыканий плитами ПЖ-120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</si>
  <si>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</si>
  <si>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</si>
  <si>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</si>
  <si>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</si>
  <si>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</si>
  <si>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>Устройство утепления фасада</t>
  </si>
  <si>
    <t>Зашивка фасада профилированным листом (сайдингом)</t>
  </si>
  <si>
    <t>Устройство низа вентфасада (цоколя):</t>
  </si>
  <si>
    <t>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</si>
  <si>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холодных поверхностей: наружных стен</t>
  </si>
  <si>
    <t>Усиление кладки на фасаде в осях П-А</t>
  </si>
  <si>
    <t>Кладка отдельных участков кирпичных стен из кирпича на растворе М100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</si>
  <si>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</si>
  <si>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</si>
  <si>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с установкой креплений</t>
  </si>
  <si>
    <t>Установка оконных отливов</t>
  </si>
  <si>
    <t>ИТОГО без НДС по усилению фасада</t>
  </si>
  <si>
    <t>Раздел АС "Усиление основных конструкций АБК цеха М14" на территории АО "Коломенский завод", расположенного по адресу:
 Московская область, г. Коломна, ул. Партизан, 42 (066-04.24-М14-АС)</t>
  </si>
  <si>
    <t>Усиление стены УС1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</si>
  <si>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</si>
  <si>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</si>
  <si>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</si>
  <si>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</si>
  <si>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</si>
  <si>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</si>
  <si>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</si>
  <si>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</si>
  <si>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</si>
  <si>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</si>
  <si>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</si>
  <si>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</si>
  <si>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</si>
  <si>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</si>
  <si>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</si>
  <si>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</si>
  <si>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</si>
  <si>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</si>
  <si>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</si>
  <si>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>Усиление стены УС-5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</si>
  <si>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</si>
  <si>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</si>
  <si>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</si>
  <si>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</si>
  <si>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</si>
  <si>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</si>
  <si>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Ø8 А500С</t>
  </si>
  <si>
    <t>Заделка штроб в кирпичных стенах (шириной 30 мм, глубиной 30 мм)</t>
  </si>
  <si>
    <t xml:space="preserve"> Ремонтная смесь КСГ ПРО Барьер. Расход 1,8 кг/м2  на 1 мм толщ. S=160,96*0,03=4,83м2</t>
  </si>
  <si>
    <t>Ремонт и инъектирование трещин</t>
  </si>
  <si>
    <t>Заделка штроб в кирпичных стенах (шириной 20 мм, глубиной 20 мм)</t>
  </si>
  <si>
    <t xml:space="preserve"> Ремонтная смесь КСГ ПРО Барьер. Расход 1,8 кг/м2  на 1 мм толщ. S=18,55*0,02=0,37м2</t>
  </si>
  <si>
    <t>Сверление отверстий в кирпичной стене Ø20 мм l=200 мм</t>
  </si>
  <si>
    <t>Инъектирование трещин в кирпичных стенах</t>
  </si>
  <si>
    <t>КСГ ПРО Инъект. Расход 1350 кг/м3. Пакер инъекционный пластиковый КСГ - 18/105 мм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</si>
  <si>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</si>
  <si>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</si>
  <si>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</si>
  <si>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</si>
  <si>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</si>
  <si>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>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</si>
  <si>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</si>
  <si>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</si>
  <si>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</si>
  <si>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</si>
  <si>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</si>
  <si>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</si>
  <si>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</si>
  <si>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</si>
  <si>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</si>
  <si>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>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</si>
  <si>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</si>
  <si>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</si>
  <si>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Уплотнитель (шнур Вилатерм 60)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</si>
  <si>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</si>
  <si>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</si>
  <si>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</si>
  <si>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</si>
  <si>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</si>
  <si>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</si>
  <si>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</si>
  <si>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</si>
  <si>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</si>
  <si>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</si>
  <si>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</si>
  <si>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</si>
  <si>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</si>
  <si>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</si>
  <si>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</si>
  <si>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Песок среднезернистый Куп=0,95 - 250 мм</t>
  </si>
  <si>
    <t>Устройство щебеночного основания под отмостку</t>
  </si>
  <si>
    <t>Щебень гравийный М1000 фр. 20-40 - 150 мм. Битум БНД 130/200 (пропитка щебня) расход 7 л/1 м²</t>
  </si>
  <si>
    <t>Устройство асфальтобетонных покрытий из асфальтобетона песчаного, тип Д, марка III - 40 мм</t>
  </si>
  <si>
    <t>Расход на м2 Песчаная тип Д марка II — 23,2 кг.</t>
  </si>
  <si>
    <t>Устройство асфальтобетонных покрытий из асфальтобетона крупнозернистого, марка I - 40 мм</t>
  </si>
  <si>
    <t>Расход на м2 Крупнозернистая марка I, II — 24,2 кг.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</si>
  <si>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</si>
  <si>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</si>
  <si>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</si>
  <si>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</si>
  <si>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</si>
  <si>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</si>
  <si>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</si>
  <si>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Песок среднезернистый Куп=0,95 - 300 мм</t>
  </si>
  <si>
    <t>Устройство бетонного основания, армированного сеткой</t>
  </si>
  <si>
    <t>Армирующая сетка 50х50х3 мм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</si>
  <si>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</si>
  <si>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</si>
  <si>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</si>
  <si>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</si>
  <si>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</si>
  <si>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</si>
  <si>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</si>
  <si>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</si>
  <si>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</si>
  <si>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</si>
  <si>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</si>
  <si>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</si>
  <si>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</si>
  <si>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</si>
  <si>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Грунт-эмаль Северон Lite АФК-1133 в 2 слоя. Расход 4 кг/м2 на 2 слоя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</si>
  <si>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</si>
  <si>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</si>
  <si>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</si>
  <si>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</si>
  <si>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</si>
  <si>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Расход 1,8 кг/м2 на 1 мм толщ.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</si>
  <si>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</si>
  <si>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</si>
  <si>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</si>
  <si>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</si>
  <si>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</si>
  <si>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</si>
  <si>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</si>
  <si>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</si>
  <si>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Цементно-песчаный раствор М150, толщ. 120 мм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</si>
  <si>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</si>
  <si>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</si>
  <si>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</si>
  <si>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</si>
  <si>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</si>
  <si>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</si>
  <si>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</si>
  <si>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</si>
  <si>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</si>
  <si>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</si>
  <si>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</si>
  <si>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</si>
  <si>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</si>
  <si>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</si>
  <si>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</si>
  <si>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</si>
  <si>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</si>
  <si>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320 кг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</si>
  <si>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</si>
  <si>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</si>
  <si>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</si>
  <si>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</si>
  <si>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</si>
  <si>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t>Установка шурупов по кирпичу 7,5x92</t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</si>
  <si>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</si>
  <si>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</si>
  <si>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</si>
  <si>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</si>
  <si>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</si>
  <si>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</si>
  <si>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</si>
  <si>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 xml:space="preserve">3080 кг. (1,4 кг/м2 на 1 мм)
</t>
  </si>
  <si>
    <t>Огрунтовка поверхности фасадов грунтовкой глубокого проникновения ТЕХНОНИКОЛЬ 020</t>
  </si>
  <si>
    <t>66 л. (0,3 л/м2)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</si>
  <si>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</si>
  <si>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</si>
  <si>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1276 кг. (5,5 кг/м2 на 4 мм). +Плиты из каменной ваты ТЕХНОФАС ОПТИМА - 50 мм - 216м2. + Сетка фасадная щелочестойкая ТЕХНОНИКОЛЬ
2000 - 232м2. Угловой ПВХ профиль с армирующей сеткой -410п.м.,  Герметик ТЕХНОНИКОЛЬ 2К-38л (314,0 м.п. (0,12 л/м.п.)), Анкерный дюбель TERMOCLIP полиамидный 8x45-177шт, шаг 250мм, Саморез сверлоконечный TERMOCLIP 4.8х60-177шт шаг 250 мм, Профиль цокольный 50 Al ЦП-50-24п.м., Дюбель фасадный тарельчатый TERMOCLIP 8х125-1933шт (9 шт./м2), Оцинкованная сталь с полимерным покрытием, толщ. 0,7 мм RAL 1001, шириной 220 мм-21м.п., 4,5м2.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</si>
  <si>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</si>
  <si>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2552 кг. (5,5 кг/м2 на 4 мм)</t>
  </si>
  <si>
    <t>Огрунтовка поверхности фасадов грунтовкой универсальной ТЕХНОНИКОЛЬ 010</t>
  </si>
  <si>
    <t>139,2 л (0,6 л/м2 за 2 слоя)</t>
  </si>
  <si>
    <t>Выравнивание поверхности фасадов декоративной минеральной штукатуркой ТЕХНОНИКОЛЬ 301</t>
  </si>
  <si>
    <t>998кг (4,3 кг/м2 на 3 мм)</t>
  </si>
  <si>
    <t>Окрашивание фасадов краской фасадной силиконовой ТЕХНОНИКОЛЬ 901 в 2 слоя</t>
  </si>
  <si>
    <t>92,8л (0,4 л/м2 за 2 слоя)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</si>
  <si>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</si>
  <si>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</si>
  <si>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 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</si>
  <si>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</si>
  <si>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</si>
  <si>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</si>
  <si>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расход 1,5 кг/1 мм слоя=8,7кг</t>
  </si>
  <si>
    <t>Выравнивание поверхности ремонтной смесью Ceresit CD 22 толщ. 50 мм</t>
  </si>
  <si>
    <t>расход 2,0 кг/1 мм слоя=670кг</t>
  </si>
  <si>
    <t>Выравнивание поверхности шпатлевкой Ceresit CD 24 толщ. 5 мм</t>
  </si>
  <si>
    <t>расход 1,7 кг/1 мм слоя=57кг</t>
  </si>
  <si>
    <t>Участки без оголённой арматуры 1 этаж</t>
  </si>
  <si>
    <t xml:space="preserve">8кг
</t>
  </si>
  <si>
    <t>Выравнивание поверхности ремонтной смесью Ceresit CD 22 толщ. 10 мм</t>
  </si>
  <si>
    <t>246кг</t>
  </si>
  <si>
    <t>105кг</t>
  </si>
  <si>
    <t>Участки с оголённой арматурой 2 этаж</t>
  </si>
  <si>
    <t>2кг</t>
  </si>
  <si>
    <t>150кг</t>
  </si>
  <si>
    <t>12,8кг</t>
  </si>
  <si>
    <t>Участки без оголённой арматуры 2 этаж</t>
  </si>
  <si>
    <t>8,9кг</t>
  </si>
  <si>
    <t>274кг</t>
  </si>
  <si>
    <t>116,5кг</t>
  </si>
  <si>
    <t>Участки с оголённой арматурой 3 этаж</t>
  </si>
  <si>
    <t>2,7кг</t>
  </si>
  <si>
    <t>210кг</t>
  </si>
  <si>
    <t>17,9кг</t>
  </si>
  <si>
    <t>Участки без оголённой арматуры 3 этаж</t>
  </si>
  <si>
    <t>7,7кг</t>
  </si>
  <si>
    <t>238кг</t>
  </si>
  <si>
    <t>101,2кг</t>
  </si>
  <si>
    <t>Участки с оголённой арматурой 4 этаж</t>
  </si>
  <si>
    <t>590кг</t>
  </si>
  <si>
    <t>50,2кг</t>
  </si>
  <si>
    <t>Участки без оголённой арматуры 4 этаж</t>
  </si>
  <si>
    <t>32,9кг</t>
  </si>
  <si>
    <t>1022кг</t>
  </si>
  <si>
    <t>434,4кг</t>
  </si>
  <si>
    <t>Ремонт ригелей, полок д/ж перекрытия</t>
  </si>
  <si>
    <t>Участки с оголённой арматурой 1 этаж</t>
  </si>
  <si>
    <t>53,6кг</t>
  </si>
  <si>
    <t>Выравнивание поверхности ремонтной смесью Ceresit CD 22 толщ. 100 мм</t>
  </si>
  <si>
    <t>920кг</t>
  </si>
  <si>
    <t>77,4кг</t>
  </si>
  <si>
    <t>13,5кг</t>
  </si>
  <si>
    <t>138кг</t>
  </si>
  <si>
    <t>58,7кг</t>
  </si>
  <si>
    <t>7,2кг</t>
  </si>
  <si>
    <t>140кг</t>
  </si>
  <si>
    <t>11,1кг</t>
  </si>
  <si>
    <t>34,5кг</t>
  </si>
  <si>
    <t>350кг</t>
  </si>
  <si>
    <t>148,8кг</t>
  </si>
  <si>
    <t>13,1кг</t>
  </si>
  <si>
    <t>240,0кг</t>
  </si>
  <si>
    <t>19,6кг</t>
  </si>
  <si>
    <t>9,0кг</t>
  </si>
  <si>
    <t>92кг</t>
  </si>
  <si>
    <t>39,1кг</t>
  </si>
  <si>
    <t>29,3кг</t>
  </si>
  <si>
    <t>500кг</t>
  </si>
  <si>
    <t>42,5кг</t>
  </si>
  <si>
    <t>42,3кг</t>
  </si>
  <si>
    <t>430кг</t>
  </si>
  <si>
    <t>182,8кг</t>
  </si>
  <si>
    <t>Ремонт колонн, д/ж</t>
  </si>
  <si>
    <t>Участки колонн с оголённой арматурой 1 этаж</t>
  </si>
  <si>
    <t>2,6кг</t>
  </si>
  <si>
    <t>Выравнивание поверхности ремонтной смесью Ceresit CD 22 толщ. 80 мм</t>
  </si>
  <si>
    <t>112кг</t>
  </si>
  <si>
    <t>11,9кг</t>
  </si>
  <si>
    <t>Участки диафрагм с оголённой арматурой 1 этаж</t>
  </si>
  <si>
    <t>8,0кг</t>
  </si>
  <si>
    <t>620кг</t>
  </si>
  <si>
    <t>52,7кг</t>
  </si>
  <si>
    <t>Участки колонн с оголённой арматурой 2 этаж</t>
  </si>
  <si>
    <t>0,9кг</t>
  </si>
  <si>
    <t>48кг</t>
  </si>
  <si>
    <t>4,3кг</t>
  </si>
  <si>
    <t>Участки диафрагм с оголённой арматурой 2 этаж</t>
  </si>
  <si>
    <t>8,4кг</t>
  </si>
  <si>
    <t>660кг</t>
  </si>
  <si>
    <t>56,1кг</t>
  </si>
  <si>
    <t>Участки колонн с оголённой арматурой 3 этаж</t>
  </si>
  <si>
    <t>0,5кг</t>
  </si>
  <si>
    <t>32кг</t>
  </si>
  <si>
    <t>Участки диафрагм с оголённой арматурой 3 этаж</t>
  </si>
  <si>
    <t>8кг</t>
  </si>
  <si>
    <t>610кг</t>
  </si>
  <si>
    <t>51,9кг</t>
  </si>
  <si>
    <t>Участки колонн с оголённой арматурой 4 этаж</t>
  </si>
  <si>
    <t>Участки диафрагм с оголённой арматурой 4 этаж</t>
  </si>
  <si>
    <t>10,4кг</t>
  </si>
  <si>
    <t>810кг</t>
  </si>
  <si>
    <t>68,9кг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</si>
  <si>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</si>
  <si>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</si>
  <si>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</si>
  <si>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</si>
  <si>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1,2кг</t>
  </si>
  <si>
    <t>38кг</t>
  </si>
  <si>
    <t>16,2кг</t>
  </si>
  <si>
    <t>Участки л/к с оголённой арматурой 2 этаж</t>
  </si>
  <si>
    <t>16кг</t>
  </si>
  <si>
    <t>1,7кг</t>
  </si>
  <si>
    <t>Участки л/к без оголённой арматуры 2 этаж</t>
  </si>
  <si>
    <t>1,8кг</t>
  </si>
  <si>
    <t>56кг</t>
  </si>
  <si>
    <t>23,8кг</t>
  </si>
  <si>
    <t>Участки л/к без оголённой арматуры 3 этаж</t>
  </si>
  <si>
    <t>2,1кг</t>
  </si>
  <si>
    <t>60кг</t>
  </si>
  <si>
    <t>25,5кг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</si>
  <si>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</si>
  <si>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</si>
  <si>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</si>
  <si>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34кг</t>
  </si>
  <si>
    <t>14,5кг</t>
  </si>
  <si>
    <t>2,4кг</t>
  </si>
  <si>
    <t>68кг</t>
  </si>
  <si>
    <t>28,9кг</t>
  </si>
  <si>
    <t>Ремонт узла опирания лестничной клетки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</si>
  <si>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</si>
  <si>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</si>
  <si>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</si>
  <si>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</si>
  <si>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</si>
  <si>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</si>
  <si>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</si>
  <si>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</si>
  <si>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</si>
  <si>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</si>
  <si>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</si>
  <si>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</si>
  <si>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</si>
  <si>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</si>
  <si>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</si>
  <si>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</si>
  <si>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</si>
  <si>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</si>
  <si>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</si>
  <si>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</si>
  <si>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</si>
  <si>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</si>
  <si>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«Реконструкция М-14. Кровля» Часть АС</t>
  </si>
  <si>
    <t>Демонтажные работы</t>
  </si>
  <si>
    <t>Демонтаж существующего покрытия 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</si>
  <si>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</si>
  <si>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</si>
  <si>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</si>
  <si>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</si>
  <si>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 покрытия 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</si>
  <si>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</si>
  <si>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</si>
  <si>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</si>
  <si>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</si>
  <si>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</si>
  <si>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</si>
  <si>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</si>
  <si>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</si>
  <si>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</si>
  <si>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Демонтаж оконных блоков ПВХ однокамерных 2250х1200h</t>
  </si>
  <si>
    <t>Демонтаж заполнения фонарей в осях 15-3</t>
  </si>
  <si>
    <t>Демонтаж заполнения фонарей в осях И-Е</t>
  </si>
  <si>
    <t>Демонтаж заполнения фонарей в осях Е-И</t>
  </si>
  <si>
    <t>Монтажные работы</t>
  </si>
  <si>
    <t>Монтаж покрытия кровли</t>
  </si>
  <si>
    <t>Монтаж: профилированного настила с креплением саморезами</t>
  </si>
  <si>
    <t>м2/т</t>
  </si>
  <si>
    <t>Коэффициент учета нахлёстов и
 перехлёстов -1,1
 Профнастил Н60-845-0,8 -6566,23*0,0099=65,01т
 Самонарезающий винт В6-25-59347шт/273,03кг
 Шайба уплотнительная ШУ-6К-59347шт/54,67кг</t>
  </si>
  <si>
    <t>Устройство пароизоляции: прокладочной в один слой</t>
  </si>
  <si>
    <t>Паробарьер СА500 ТехноНиколь или аналог 
 (расход 1,18)</t>
  </si>
  <si>
    <t>Утепление покрытий плитами: из минеральной ваты на битумной мастике в один слой</t>
  </si>
  <si>
    <t>Утеплитель минераловатный ТЕХНОРУФ Н ПРОФ λБ=0,037Вт/(м·°С)-60мм (расход 1,03)</t>
  </si>
  <si>
    <t>Утепление покрытий плитами: из пенопласта полистирольного на битумной мастике в один слой</t>
  </si>
  <si>
    <t>Плиты теплоизоляционные LOGICPIR PROF Ф/Ф λБ=0,025Вт/(м·°С) - 40мм</t>
  </si>
  <si>
    <t>Утепление покрытий плитами: из пенопласта 2-й слой /уклоны</t>
  </si>
  <si>
    <t>Плиты теплоизоляционные Logicroof SLOPE СХ/СХ 3,4% плита J - 2306,88 (расход 1,05)
 Плиты теплоизоляционные Logicroof SLOPE СХ/СХ 3,4% плита К- 852,48 (расход 1,05)</t>
  </si>
  <si>
    <t>Устройство плоских кровель из ПВХ мембран методом свободной укладки</t>
  </si>
  <si>
    <t>Кровельная ПВХ-мембрана Logicroof V-RP 1,5мм-6566,23 (расход 1,11)</t>
  </si>
  <si>
    <t>Монтаж покрытия фонаря</t>
  </si>
  <si>
    <r>
      <rPr>
        <b/>
        <sz val="11"/>
        <rFont val="Calibri"/>
        <family val="2"/>
        <charset val="204"/>
        <scheme val="minor"/>
      </rPr>
      <t>м2</t>
    </r>
    <r>
      <rPr>
        <sz val="11"/>
        <rFont val="Calibri"/>
        <family val="2"/>
        <charset val="204"/>
        <scheme val="minor"/>
      </rPr>
      <t>/т</t>
    </r>
  </si>
  <si>
    <t>Коэффициент учета нахлёстов и
 перехлёстов =1,1
 Профилированный лист оцинкованный: Н60-845-0,8-484,43*0,0099=4,8т
 Самонарезающий винт В6-25-4360шт/20,14кг
 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</si>
  <si>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</si>
  <si>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</si>
  <si>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</si>
  <si>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Устройство мелких покрытий (отлив, 0,4м)</t>
  </si>
  <si>
    <t>Жесть ламинированная ПВХ Bauder (Баудер) FB12 1,2мм, b=400мм, l=2000мм
 (отлив), 0,4м</t>
  </si>
  <si>
    <t>Устройство мелких покрытий (подшивка свеса, 055м)</t>
  </si>
  <si>
    <t>Сталь листовая оцинкованная, толщина 0,5 мм</t>
  </si>
  <si>
    <t>Монтаж профиля по перметру карниза фонаря</t>
  </si>
  <si>
    <t>Профиль С-образный 100х40х25 по периметру карнизв фонаря ГОСТ Р58384-2019</t>
  </si>
  <si>
    <r>
      <t>м/</t>
    </r>
    <r>
      <rPr>
        <b/>
        <sz val="11"/>
        <rFont val="Calibri"/>
        <family val="2"/>
        <charset val="204"/>
        <scheme val="minor"/>
      </rPr>
      <t>м2</t>
    </r>
  </si>
  <si>
    <t>Пароизоляция шир 100мм</t>
  </si>
  <si>
    <t>Утепление покрытий плитами: из минеральной ваты или перлита на битумной мастике в один слой</t>
  </si>
  <si>
    <t>Утеплитель минераловатный ТЕХНОРУФ Н ПРОф 60мм (расход 1,03)</t>
  </si>
  <si>
    <t>Утепление покрытий плитами из минерльной ваты:второй слой</t>
  </si>
  <si>
    <t>Утеплитель минераловатный ТЕХНОРУФ ПРОф 40мм (расход 1,03)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</si>
  <si>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</si>
  <si>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</si>
  <si>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Блоки оконные алюминиевые глухие-225м2
 Блоки оконные алюминиевые с открыванием-80,6 м2
 Детал крепления-189,472кг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</si>
  <si>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</si>
  <si>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</si>
  <si>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П1 (МП-ТСП-Z-150-1000-Н-Г-МВ), 3670х1000мм, подрезать до размера 760мм-14,6м2
 П2 (МП-ТСП-Z-150-1000-Н-Г-МВ),3600х1000мм, подрезать до размера 760мм-72м2
 П3 (МП-ТСП-Z-150-1000-Н-Г-МВ),3000х1000мм, подрезать до размера 760мм-36м2
 П4 (МП-ТСП-Z-150-1000-Н-Г-МВ),1800х1000мм, подрезать до размера 760мм-18м2
 П5 (МП-ТСП-Z-150-1000-Н-Г-МВ),3100х1000мм, подрезать до размера 760мм-12,4м2
 Конструкции стальные нащельников и деталей обрамления-0,418т</t>
  </si>
  <si>
    <t>Монтаж фасонных элементов (отлив оконный 0,45 м)</t>
  </si>
  <si>
    <t>Сталь листовая оцинкованная, толщина 0,7 мм-153,44м
 Пена монтажная-9л
 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</si>
  <si>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</si>
  <si>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</si>
  <si>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</si>
  <si>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Мембрана LOGICROOF V-RP 1,5, ширина 0,45 м, 1,5 мм-195,6 м (97,8*2*0,45=88,02м2)
 Рейка прижимнаяТехноНИКОЛЬ-195м
 Пробарьер СА500 Технониколь или аналог-68,25 м2
 Мастика герметизирующая ТЕХНОНИКОЛЬ № 71-39л</t>
  </si>
  <si>
    <t>Установка прижимной планки</t>
  </si>
  <si>
    <t>Рейка краевая алюминиевая ТехноНИКОЛЬ</t>
  </si>
  <si>
    <t>Устройство мелких покрытий (брандмауэры, парапеты, свесы и т.п.) из листовой оцинкованной стали/парапет шир 350мм</t>
  </si>
  <si>
    <t>Сталь листовая оцинкованная, толщина 0,7 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</si>
  <si>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</si>
  <si>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</si>
  <si>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МембранаLOGICROOF V-RP 1,5, ширина 0,95-1,56м (среднее 1,3м)-72,28 м (72,28*1,3=93,96м2)
 Рейка прижимная алюминиевая ТехноНИКОЛЬ-72,28м
 Геотекстиль нетканый из полиэфирного волокна, иглопробивной, поверхностная плотность 300 г/м2</t>
  </si>
  <si>
    <t>Изоляция изделиями из волокнистых и зернистых материалов с креплением на клее и дюбелями: наружных стен</t>
  </si>
  <si>
    <t>72,28*1,3=93,96м2
 Плиты минераловатные ТЕХНОЛАЙТ ЭКСТРА толщ 100мм-2,6м3
 Шурупы для крепления утеплителя и гидроизоляции к профилированному листу 4,8х120 мм-362шт</t>
  </si>
  <si>
    <t>Устройство мелких покрытий из листовой оцинкованной стали/монтаж компенсатора</t>
  </si>
  <si>
    <t>Монтаж отлива шир 0,35м</t>
  </si>
  <si>
    <t>72,28*0,35=25,3м2
 Сталь листовая оцинкованная, толщина 0,5 мм</t>
  </si>
  <si>
    <t>Примыкания к парапетам Н=1,3 м (0,95-1,560м) по оси 1 (У5)</t>
  </si>
  <si>
    <t>м/м2</t>
  </si>
  <si>
    <t>Монтаж усиления под примыкание</t>
  </si>
  <si>
    <t>Сталь листовая оцинкованная, толщина 0,5 мм
 72,28*0,25=18,07м2</t>
  </si>
  <si>
    <t>Сталь листовая оцинкованная, толщина 0,5 мм
 72,28*0,35=25,3м2</t>
  </si>
  <si>
    <t>Ограждение кровли</t>
  </si>
  <si>
    <t>Ограждение кровель перилами</t>
  </si>
  <si>
    <t>Кровельное ограждение
 ТехноНИКОЛЬ КО/PRO/PV высотой 600мм.</t>
  </si>
  <si>
    <t>Дорожка серая ПВХ</t>
  </si>
  <si>
    <t>Монтаж дорожек ПВХ 0,6х0,6м</t>
  </si>
  <si>
    <t>Дорожка серая 0,6*0,6м ПВХ Logicroof Walkway Puzzle -943шт
 0,6*0,6*943=339,48м2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</si>
  <si>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</si>
  <si>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</si>
  <si>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Мембрана LOGICROOF V-RP 1,5, ширина 0,2 м
 Сталь листовая оцинкованная, толщина 0,7 мм-1,61*5,595=9,008кг
 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</si>
  <si>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>Монтаж примыканий к фонарю</t>
  </si>
  <si>
    <t>Устройство примыканий из ПВХ мембран к стенам: высотой 450 мм</t>
  </si>
  <si>
    <t>Мембрана LOGICROOF V-RP 1,5, ширина 0,2 м
 Пробарьер СА500 Технониколь или аналог
 Рейка прижимная алюминиевая ТехноНИКОЛЬ-154,4м</t>
  </si>
  <si>
    <t>Монтаж водоприёмных воронок с ПВХ-фланцем XL503 Ø110</t>
  </si>
  <si>
    <t>Установка воронок водосточных</t>
  </si>
  <si>
    <t>Воронка ТехноНИКОЛЬ для ПВХ мембран XL503 без обогрева Ø110х450мм-36шт
 Клей универсальный, водостойкий-11,16л</t>
  </si>
  <si>
    <t>Устройство примыканий из ПВХ мембран к воронкам</t>
  </si>
  <si>
    <t>Кровельная ПВХ-мембрана Logicroof V-RP 1,5мм</t>
  </si>
  <si>
    <t>Усиление мест прохода воронок</t>
  </si>
  <si>
    <t>Сталь листовая оцинкованная, толщина 0,7 мм-8,28*5,595=46,33кг</t>
  </si>
  <si>
    <t>Монтаж примыканий к люкам дымоудаления (18 узлов)</t>
  </si>
  <si>
    <t>Устройство примыканий из ПВХ мембран к стенам и парапетам: высотой 600 мм</t>
  </si>
  <si>
    <t>Мембрана LOGICROOF V-RP 1,5, ширина 0,60 м, 1.5 мм-108*0,6=64,8м2
 Паробарьер СА500 или аналог
 Рейка прижимная алюминиевая ТехноНИКОЛЬ-108м
 Мастика герметизирующая ТЕХНОНИКОЛЬ № 71-21,6л
 Саморез сверлоконечный ТехноНИКОЛЬ ф5,5х35 мм-1080шт</t>
  </si>
  <si>
    <t>Установка краевой планки</t>
  </si>
  <si>
    <t>Рейка краевая алюминиевая ТехноНИКОЛЬ-108м</t>
  </si>
  <si>
    <t>Устройство противопожарного слоя из рулонного материала в один слой</t>
  </si>
  <si>
    <t>Противопожарный защитный материал LOGICROOF NG-504м2</t>
  </si>
  <si>
    <t>Монтаж водосточной системы</t>
  </si>
  <si>
    <t>Устройство желобов</t>
  </si>
  <si>
    <t>Желоб металлический для водосточных систем, окрашенный, диаметр 125 мм, длина 3000 мм-142,48м
 Соединитель желоба металлический для водосточных систем, окрашенный, диаметр 125 мм-48шт
 Заглушка желоба металлическая для водосточных систем, окрашенная, диаметр 125 мм-4шт</t>
  </si>
  <si>
    <t>Устройство воронок</t>
  </si>
  <si>
    <t>Воронка выпускная металлическая для водосточных систем, окрашенная, диаметр 125/100 мм-8шт</t>
  </si>
  <si>
    <t>Устройство металлической водосточной системы: прямых звеньев труб</t>
  </si>
  <si>
    <t>Труба металлическая для водосточных систем, окрашенная, диаметр 100 мм, длина 2000 мм-16м
 Колено трубы 60° металлическое для водосточных систем, окрашенное, диаметр 100 мм-8 шт
 Колено трубы сливное 60° металлическое для водосточных систем, окрашенное, диаметр 100 мм-8шт
 Кронштейн желоба металлический для водосточных систем, окрашенный, диаметр 125 мм, длина 320 мм-238шт
 Хомут для труб металлический для водосточных систем, окрашенный, диаметр 100 мм-32 шт</t>
  </si>
  <si>
    <t>Монтаж защитных сеток фонарей 
 СП-1 (72 ш), СП-2 (24шт.), СП-3 (10шт.), СП-4 (8шт.)</t>
  </si>
  <si>
    <t>Монтаж защитных сеток фонарей</t>
  </si>
  <si>
    <t>Каркасы и сетки арматурные плоские, собранные и сваренные (связанные) в арматурные изделия, жесткая арматура листовая, профильная-1,182т
 Сетка плетеная из проволоки, оцинкованная, диаметр проволоки 3 мм, размер ячейки 50х50 мм-232,23м2 (472,32+51,5+38,32=562,14кг)</t>
  </si>
  <si>
    <t>Огрунтовка металлических поверхностей за один раз: грунтовкой ЭП-057</t>
  </si>
  <si>
    <t>Расход 19,06кг</t>
  </si>
  <si>
    <t>Окраска металлических огрунтованных поверхностей: эмалью ПФ-115 в один слой</t>
  </si>
  <si>
    <t>Расход 3,53кг</t>
  </si>
  <si>
    <t>Прочее</t>
  </si>
  <si>
    <t>Погрузка м/к от демонтажа</t>
  </si>
  <si>
    <t>46,952+3,084+0,7+0,09=50,826т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</si>
  <si>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</si>
  <si>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</si>
  <si>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</si>
  <si>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85,969+16,466+19,839+4,343+1,081+1,303+4,104+0,81+0,432+0,279=134,626т</t>
  </si>
  <si>
    <t>Перевозка строительного мусора до Полигона на расстояние до 47км</t>
  </si>
  <si>
    <t>Реконструкция М-14. Кровля. Часть КМ.</t>
  </si>
  <si>
    <t>Демонтаж элементов нижнего пояса стропильных ферм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</si>
  <si>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</si>
  <si>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</si>
  <si>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3,709*1,01*1,03 
 Уголок равнополочный 60х60х6 по ГОСТ8509-93, С345-358,38кг
 Уголок неравнополочный 40х63х5 по ГОСТ8510-86, С345-117,30кг
 Уголок равнополочный 70х70х5 по ГОСТ8509-93, С345-1562,77кг
 Сталь листовая-20 по ГОСТ27772-2021, С345-1670,78кг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</si>
  <si>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</si>
  <si>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</si>
  <si>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13,059*1,01*1,03 
 Гнутый равнополочный швеллер 80(Н)х60х4 по ГОСТ8278-83, С345-4845,75кг
 Сталь листовая-20 по ГОСТ27772-2021, С345-8213,52кг</t>
  </si>
  <si>
    <t>Монтаж элементов под установку дымозоров</t>
  </si>
  <si>
    <t>Монтаж элементов под установку дымозоров (прогоны)</t>
  </si>
  <si>
    <t>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</si>
  <si>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</si>
  <si>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</si>
  <si>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</si>
  <si>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</si>
  <si>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</si>
  <si>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</si>
  <si>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</si>
  <si>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Купрошлак (расход 8,5кг/м2)</t>
  </si>
  <si>
    <t>Окраска металлических огрунтованных поверхностей огнезащитной краской КЕДР МЕТ КО (существующие м/к)</t>
  </si>
  <si>
    <t>Окраска металлических огрунтованных поверхностей: эмалью ПФ-115 за 2 раза (существующие м/к)</t>
  </si>
  <si>
    <t>Реконструкция М-14. Кровля. Часть ЭС.</t>
  </si>
  <si>
    <t>Монтажные работы:</t>
  </si>
  <si>
    <t>Монтаж системы молниезащиты из проволоки по кровле и фасаду</t>
  </si>
  <si>
    <t>1. Проволока стальная оцинкованная, диаметр 8 мм (вес 0.406 кг/м.п);
 2. Зажим к фасаду для токоотвода Ф8 мм; - 140 шт
 3. Держатель для круглого проводника на плоской кровле (D8; пластик; с бетоном); - 1522 шт
 4. Зажим для соединения токоотводов (D8-10 мм; оцинк. сталь); - 20 шт
 5. Держатель для круглого проводника на фальцевой кровле (D6-10; нерж. сталь); 545 шт
 6. Компенсатор термического изменения длины проводника (D8; алюминий); - 34 шт
 7. Зажим для круглого проводника и полосы (D6-10 мм; до 50х6; оцинкованная сталь); - 11 шт
 8.Зажим для круглого проводника и полосы (D14-20 мм; до 40х6; оцинкованная
 сталь) - 20 шт</t>
  </si>
  <si>
    <t>Монтаж системы молниезащиты из полосовой стали по кровле и фасаду</t>
  </si>
  <si>
    <t>1. Полоса стальная оцинкованная 40х4 мм;
 2. Держатель для полосы (до 40х6; M6; оцинкованная сталь)</t>
  </si>
  <si>
    <t>Монтаж системы молниезащиты из полосовой стали в траншее</t>
  </si>
  <si>
    <t>1. Полоса стальная оцинкованная 40х4 мм</t>
  </si>
  <si>
    <t>Монтаж системы молниезащиты из штырей</t>
  </si>
  <si>
    <t>1. Штырь заземления оцинкованный резьбовой (D16; 1,5 м; М16); 22 шт 
 2. Муфта соединительная оцинкованная резьбовая (М16); - 11 шт
 3. Наконечник стартовый для оцинкованных штырей заземления (М16; оцинкованная сталь); - 11 шт
 4. Головка направляющая для насадки на отбойный молоток (М16; оцинкованная сталь); - 5 шт
 5. Смазка токопроводящая; 2 шт по 100 гр
 6. Лента гидроизоляционная 7 шт по 10 м</t>
  </si>
  <si>
    <t>Земляные работы:</t>
  </si>
  <si>
    <t>Разработка траншей 0,7х0,5х (99, 99, 75) м в ручную</t>
  </si>
  <si>
    <r>
      <rPr>
        <b/>
        <sz val="11"/>
        <rFont val="Calibri"/>
        <family val="2"/>
        <charset val="204"/>
        <scheme val="minor"/>
      </rPr>
      <t>м</t>
    </r>
    <r>
      <rPr>
        <sz val="11"/>
        <rFont val="Calibri"/>
        <family val="2"/>
        <charset val="204"/>
        <scheme val="minor"/>
      </rPr>
      <t>/м3</t>
    </r>
  </si>
  <si>
    <t>Засыпка траншей в ручную</t>
  </si>
  <si>
    <t>Пуско-наладочные работы:</t>
  </si>
  <si>
    <t>Измерение сопротивления растеканию тока: контура</t>
  </si>
  <si>
    <t>изм.</t>
  </si>
  <si>
    <t>Проверка наличия цепи между заземлителями и заземленными элементами</t>
  </si>
  <si>
    <t>ИТОГО по Реконструкция М-14. Кровля</t>
  </si>
  <si>
    <t>"Реконструкция Цеха М14. Устройство фундаментов под оборудование и плиты пола (в осях Г-Нх1-19)"</t>
  </si>
  <si>
    <t>Система электроснабжения. Шинопроводы</t>
  </si>
  <si>
    <t>Демонтажные работы:</t>
  </si>
  <si>
    <t>Демонтаж существующих шинопроводов</t>
  </si>
  <si>
    <t>Монтаж шинопровода:</t>
  </si>
  <si>
    <t>Монтаж шинопровлда ШП1_1600A_AL_IP55_4W_(3P+N+PE(КОРПУС))</t>
  </si>
  <si>
    <t>- KXA 17504-B-STD-1600 A-КРЕПЕЖНЫЙ-СТАНДАРТНОГО РАЗМЕРА-4W - 90 м;
  - KXA 17504-P-STD-1600 A-ВСТАВНОЙ-СТАНДАРТНОГО РАЗМЕРА-4W - 330 м 
  - 34 KXA 17504-B-X-1600 A-КРЕПЕЖНЫЙ-НЕСТАНДАРТНОГО РАЗМЕРА-4W (x=720мм)- 1 шт;
  - KXA 17504-B-B11-1600 A-КРЕПЕЖНЫЙ-БЛОК ПИТАНИЯ-4W - 2 шт; 
  - KXA 17504-B-BO-1600 A-КРЕПЕЖНЫЙ-БЛОК ПИТАНИЯ С СЕРЕДИНЫ-4W - 1;
  - KXA 17504-B-D-1600 A-КРЕПЕЖНЫЙ-УГЛОВАЯ ВНИЗ-4W - 4 шт;
  - KXA 17504-B-L-1600 A-КРЕПЕЖНЫЙ-УГЛОВАЯ ВЛЕВО-4W - 7 шт;
  - KXA 17504-B-L-1600 A-КРЕПЕЖНЫЙ-УГЛОВАЯ ВЛЕВО-4W (с=477мм) - 1шт;
  - KXA 17504-B-LH-1600 A-КРЕПЕЖНЫЙ-Z-ОБРАЗНАЯ ГОРИЗОНТАЛЬНАЯ ВЛЕВО-4W (offset=350мм) - 1 шт;
  - KXA 17504-B-R-1600 A-КРЕПЕЖНЫЙ-УГЛОВАЯ ВПРАВО-4W - 8 шт;
  - KXA 17504-B-R-1600 A-КРЕПЕЖНЫЙ-УГЛОВАЯ ВПРАВО-4W (c=607мм) - 1шт;
  - KXA 17504-B-TYL-1600 A-КРЕПЕЖНЫЙ-Т-ОБРАЗНАЯ ЛЕВАЯ-4W - 2 шт;
  - KXA 17504-B-TYL-1600 A-КРЕПЕЖНЫЙ-Т-ОБРАЗНАЯ ЛЕВАЯ-4W (с=670мм) - 1шт;
  - KXA 17504-B-TYL-1600 A-КРЕПЕЖНЫЙ-Т-ОБРАЗНАЯ ЛЕВАЯ-4W (с=700мм) - 1 шт;
  - KXA 17504-B-U-1600 A-КРЕПЕЖНЫЙ-УГЛОВАЯ ВВЕРХ-4W - 6 шт;
  - KXA 17504-B-X-1600 A-КРЕПЕЖНЫЙ-НЕСТАНДАРТНОГО РАЗМЕРА-4W (x=1000мм) - 1шт;
  - KXA 17504-B-X-1600 A-КРЕПЕЖНЫЙ-НЕСТАНДАРТНОГО РАЗМЕРА-4W (x=1050мм) -1 шт;
  - KXA 17504-B-X-1600 A-КРЕПЕЖНЫЙ-НЕСТАНДАРТНОГО РАЗМЕРА-4W (x=1060мм) - 1 шт;
  - KXA 17504-B-X-1600 A-КРЕПЕЖНЫЙ-НЕСТАНДАРТНОГО РАЗМЕРА-4W (x=1190мм) - 1 шт;
  - KXA 17504-B-X-1600 A-КРЕПЕЖНЫЙ-НЕСТАНДАРТНОГО РАЗМЕРА-4W (x=1450мм) - 1 шт;
  - KXA 17504-B-X-1600 A-КРЕПЕЖНЫЙ-НЕСТАНДАРТНОГО РАЗМЕРА-4W (x=1490мм) - 1 шт;
  - KXA 17504-B-X-1600 A-КРЕПЕЖНЫЙ-НЕСТАНДАРТНОГО РАЗМЕРА-4W (x=1500мм) - 2 шт;
  - KXA 17504-B-X-1600 A-КРЕПЕЖНЫЙ-НЕСТАНДАРТНОГО РАЗМЕРА-4W (x=1600мм) - 2 шт;
  - KXA 17504-B-X-1600 A-КРЕПЕЖНЫЙ-НЕСТАНДАРТНОГО РАЗМЕРА-4W (x=1670мм) - 1 шт;
  - KXA 17504-B-X-1600 A-КРЕПЕЖНЫЙ-НЕСТАНДАРТНОГО РАЗМЕРА-4W (x=1700мм) - 1 шт;
  - KXA 17504-B-X-1600 A-КРЕПЕЖНЫЙ-НЕСТАНДАРТНОГО РАЗМЕРА-4W (x=1950мм) - 1 шт;
  - KXA 17504-B-X-1600 A-КРЕПЕЖНЫЙ-НЕСТАНДАРТНОГО РАЗМЕРА-4W (x=1990мм) - 1 шт;
  - KXA 17504-B-X-1600 A-КРЕПЕЖНЫЙ-НЕСТАНДАРТНОГО РАЗМЕРА-4W (x=2200мм) - 1 шт;
  - KXA 17504-B-X-1600 A-КРЕПЕЖНЫЙ-НЕСТАНДАРТНОГО РАЗМЕРА-4W (x=2240мм) - 1 шт;
  - KXA 17504-B-X-1600 A-КРЕПЕЖНЫЙ-НЕСТАНДАРТНОГО РАЗМЕРА-4W (x=470мм) - 1 шт;
  - KXA 17504-B-X-1600 A-КРЕПЕЖНЫЙ-НЕСТАНДАРТНОГО РАЗМЕРА-4W (x=540мм) - 1 шт;
  - KXA 17504-B-X-1600 A-КРЕПЕЖНЫЙ-НЕСТАНДАРТНОГО РАЗМЕРА-4W (x=660мм) - 1 шт;
  - KXA 17504-B-X-1600 A-КРЕПЕЖНЫЙ-НЕСТАНДАРТНОГО РАЗМЕРА-4W (x=700мм) - 3 шт;
  - KXA 17504-B-X-1600 A-КРЕПЕЖНЫЙ-НЕСТАНДАРТНОГО РАЗМЕРА-4W (x=780мм) - 1 шт;
  - KXA 17504-B-X-1600 A-КРЕПЕЖНЫЙ-НЕСТАНДАРТНОГО РАЗМЕРА-4W (x=870мм) - 2 шт;
  - KXA 17504-B-YDT-1600 A-КРЕПЕЖНЫЙ-КОМПЕНСАЦИОННАЯ ГОРИЗОНТАЛЬНАЯ-4W - 2 шт;
  - KX-S-КОНЦЕВАЯ-4W-4.5W-5W (6x160)-A:211 - 4 шт</t>
  </si>
  <si>
    <t>Монтаж выключателя автоматического</t>
  </si>
  <si>
    <t>- Выключатель автоматический KEAZ OptiMat-1600-S2-3P-85-F-MR7.0-B-C2200-M2-P00-S1-03 KEAZ -1 шт;
  - Авт. выкл. NM8N-800S TM 3P 630А 50кА с рег. термомаг. расцепителем (R) NM8N-800S TM CHINT - 27 шт;
  - Выключатель автоматический Протон М-25В-МР4 LSI-ВА50-45Про-1600А-85кА-3П-ГП 7005209 - 2 шт</t>
  </si>
  <si>
    <t>Монтаж ответвительной коробки</t>
  </si>
  <si>
    <t>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</si>
  <si>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</si>
  <si>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</si>
  <si>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>- Комплект крепления несущего настенного - 132 шт в составе:
  • Консоль A-STS-D 810 3109013 (4,933 кг/шт) - 1 шт;
  • KX Соединительньй набор для кронштейна (1кг/копл) - 2 шт;
  • Стальной дюбель ЕАЕ M10 5000023 (0,07 кг/шт) - 2 шт;</t>
  </si>
  <si>
    <t>Монтаж потолочного крепления шинопровода</t>
  </si>
  <si>
    <t>- Комплект крепления потолочного №1 - 172 шт в составе:
  • Деталь крепления TP 2 3006350 (вес 0,134 кг/шт) - 2 шт;
  • Болт M10 1000566 - 6 шт;
  • Гайка M10 1000522 - 6 шт;
  • Шайба M10 1000504 - 10 шт;
  • M10 Скользящая гайка 1001312 (вес 0,039 кг/шт) - 2 шт;
  • Потолочная монтажная стойка UDD 1600 3008010 (вес 10,55 кг/шт)- 2 шт;
  • Соединитель для U-профиля U-65 3006642 - 1 шт;
  • Консоль A-STS-D 810 3109013 - 1 шт;
  • KX Соединительньй набор для кронштейна - 2 шт;
  • Защитный колпачок UDD 1002279 - 1 шт
  - Комплект крепления потолочного №2 - 8 шт в составе:
  • Распорный дюбель ЕАЕ (M12) 5000022 (вес 0,12 кг/шт) - 4 шт;
  • Потолочная монтажная стойка UPD 1200 3004523 (2,8 кг/шт) - 2 шт;
 • Болт M10 1000566 - 4 шт;
  • Гайка M10 1000522 - 4 шт;
  • Шайба M10 1000504 - 8 шт;
  • Консоль UDYB 550 3007991 (4,048 кг/шт) - 1 шт;
  • KX Соединительньй набор для кронштейна (1кг/копл) - 2 шт;</t>
  </si>
  <si>
    <t>Монтаж узлов крепления для блоков питания</t>
  </si>
  <si>
    <t>- Комплект крепления блока питания - 2 шт в составе: 
  • Деталь крепления TP 2 3006350 - 2 шт;
  • Болт M10 1000566 - 6 шт;
  • Гайка M10 1000522 - 6 шт;
  • Шайба M10 1000504 - 10 шт;
  • M10 Скользящая гайка 1001312 - 2 шт;
  • Потолочная монтажная стойка UDD 1600 3008010 - 2 шт;
  • Соединитель для U-профиля U-65 3006642 - 1 шт;
  • Консоль A-STS-D 810 3109013 - 1 шт;
  • KX Соединительньй набор для кронштейна - 2 шт;
  • Защитный колпачок UDD 1002279 - 1 шт</t>
  </si>
  <si>
    <t>Монтаж узлов крепления для концевых коробок</t>
  </si>
  <si>
    <t>- Комплект крепления концевых коробок - 4 шт в составе: 
  • Распорный дюбель ЕАЕ (M12) 5000022 (вес 0,12 кг/шт) - 4 шт;
  • Потолочная монтажная стойка UPD 1200 3004523 (2,8 кг/шт) - 2 шт;
 • Болт M10 1000566 - 4 шт;
  • Гайка M10 1000522 - 4 шт;
  • Шайба M10 1000504 - 8 шт;
  • Консоль UDYB 1000 3007996 (7,031 кг/шт) - 1 шт</t>
  </si>
  <si>
    <t>Монтаж кабельных линий:</t>
  </si>
  <si>
    <t>Монтаж кабеля силового</t>
  </si>
  <si>
    <t>- Кабель силовой с медными жилами ВВГнг(А)-LS 1х185 мм2 - 160 м (без учета затрат на трудноустранимые потери)</t>
  </si>
  <si>
    <t>Монтаж кабельной муфты</t>
  </si>
  <si>
    <t>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</si>
  <si>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</si>
  <si>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</si>
  <si>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комплекс</t>
  </si>
  <si>
    <t>Внутреннее электрооборудование</t>
  </si>
  <si>
    <t>Монтаж щитов ШРНН-1.x; ШРНН-2.x:</t>
  </si>
  <si>
    <t>Монтаж напольного шкафа 800х1600х400</t>
  </si>
  <si>
    <t>- Шкаф напольный Schneider Electric Spacial, 800x1600x400мм, IP55, сталь, NSYSM16840P Schneider Electric - 27 шт;
  - Провод ПВ-3 185 - 270 м (без учета затрат на трудноустранимые потери);</t>
  </si>
  <si>
    <t>Установка в шкафу автоматических выключателей</t>
  </si>
  <si>
    <t>- Автоматический выключатель NM8N-250C EN 3P 160А 36кА с электр. расцепителем (R) NM8N-250C EN CHINT - 135 шт</t>
  </si>
  <si>
    <t>Установка в шкафу медных шин</t>
  </si>
  <si>
    <t>- Шина медная (4 м) М1Т 5х50 IEK - 14 шт;
  - Изолятор силовой SM51 (М8) IEK - 108 шт</t>
  </si>
  <si>
    <t>Монтаж кабеля силового с медными жилами, сечением 5х185 мм2 в металлический кабель канал</t>
  </si>
  <si>
    <t>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</si>
  <si>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>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</si>
  <si>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</si>
  <si>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</si>
  <si>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>- Щит распределительный ЩРН-12 (265х310х120) IP54 PROXIMA mb24-12 EKF - 1 шт</t>
  </si>
  <si>
    <t>Монтаж кнопки управления</t>
  </si>
  <si>
    <t>- Кнопка управления модульная OptiDin KM63-A-11-УХЛ3 KEAZ - 2 шт</t>
  </si>
  <si>
    <t>Монтаж сигнальной лампы</t>
  </si>
  <si>
    <t>- Лампа сигнальная OptiDin SL63-R-24AC/DC-УХЛ3 KEAZ - 1 шт</t>
  </si>
  <si>
    <t>Прокладка трубы гофрированной</t>
  </si>
  <si>
    <t>- Труба гофр. ПВХ Plast с зондом d32мм - 8 м (без учета затрат на трудноустранимые потери);
  - Крепеж-клипса d 25 мм - 4 шт</t>
  </si>
  <si>
    <t>Пркладка кабеля с креплением по всей длине</t>
  </si>
  <si>
    <t>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 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</si>
  <si>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</si>
  <si>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</si>
  <si>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</si>
  <si>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</si>
  <si>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>- Лоток неперфорированный замковый оцинкованный ЛМЗ-200х100-1,0-3000 - 27 шт/81 м;
  - Крышка лотка замковая 200х1,0х3000 горячеоцинкованная КЛЗгц-200х15-1,0-3000 - 27 шт/81 м;
  - Угол горизонтальный замковый 90 град, ЛМЗУ-200х100-0,7-90-R-600 оцинкованный - 27 шт;
  - Крышка к углу плоскому замковому 90 градусов к кабельному лотку 200-0,7 КЛЗУ 200-0,7-90-ОЦ - 27 шт
  - Угол внутренний (подъем) замковый 45 град, ЛМЗП-200х100-0,7-45 оцинкованный - 27 шт;
  - Крышка к углу внутреннему (подъему) замковому к кабельному лотку 200-0,7 КЛЗП 200-0,7-90-ОЦ - 27 шт;
  - Узел крепления лотка - 54 шт в составе:
  • Страт профиль с 3-х сторонней перфорацией MSTPR 41х41х2,0 500 оцинк. CLIVE 
 MSTPR41304105020ZS - 1 шт;
  • Страт профиль с 3-х сторонней перфорацией MSTPR 41х41х2,0 700 оцинк. CLIVE MSTPR41304107020ZS - 1 шт;
  • Заглушка страт профиля MSTZT 41х41 MSTZT10004141000 - 4 шт;
  • Пластина опорная для страт профиля MSTJF оцинк. CLIVE MSTJF11000000002ZS - 4 шт;
  • Гайка со стопорным кольцом FORNT М10 DIN985 (100шт) оцинк. FORNT10210100000ZS - 8 шт;
  • Шпилька FORSN М10х1000 DIN975 оцинк. FORSN10110100000ZS - 1 шт;
  • Шайба увеличенная FORWH М10 DIN9021 (100шт) оцинк.
 FORWH10210100000ZS - 4 шт;
 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</si>
  <si>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</si>
  <si>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</si>
  <si>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</si>
  <si>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</si>
  <si>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>- Шкаф управления системами противодымной вентиляции ШКВАЛ 210-02200Р*1- 6К*1 - 3 шт;</t>
  </si>
  <si>
    <t>Монтаж терминальной платы TRB-110</t>
  </si>
  <si>
    <t>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</si>
  <si>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</si>
  <si>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</si>
  <si>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>- Шкаф управления пожарный люками дымовыми ШКВАЛ-ЛК-02- (ЦШ+ЦШ)-Х - 3 шт</t>
  </si>
  <si>
    <t>Монтаж распределительной коробки</t>
  </si>
  <si>
    <t>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</si>
  <si>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</si>
  <si>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>- KXP 1651-160 A-ВСТАВНОЙ-ОТВЕТВИТЕЛЬНАЯ КОРОБКА-ПУСТО-3P-ПОДХОДИТ ДЛЯ АВТ (3016532) - 6шт.
 - Автоматический выключатель 63А, трехполюсный NXM-63H/3P 63А 50кА ® - 6шт.</t>
  </si>
  <si>
    <t>- Ответвительная коробка KXP 1651-160 А - вставкой с компактным выключателем-3Р - 1 шт
 - Автоматический выключатель 16А, однополюсный NM8N-125C TM 1P 16А 36кА (R)</t>
  </si>
  <si>
    <t>Прокладка гофрированной ПВХ трубы для защиты кабеля</t>
  </si>
  <si>
    <t>- Трубы из самозатухающего ПВХ гибкие гофрированные, тяжелые, с протяжкой, номинальный внутренний диаметр 16 мм - 676 м (без учета затрат на трудноустранимые потери);
 - Скоба металлическая однолапковая 16мм - 1146шт;
 - Трубы из самозатухающего ПВХ гибкие гофрированные, тяжелые, с протяжкой, номинальный внутренний диаметр 25 мм - 475 м (без учета затрат на трудноустранимые потери);
  - Скоба металлическая однолапковая 25мм - 435шт;
  - Трубы из самозатухающего ПВХ гибкие гофрированные, тяжелые, с протяжкой, номинальный внутренний диаметр 40 мм - 250 м (без учета затрат на трудноустранимые потери);
  - Скоба металлическая однолапковая 40мм - 750шт;
 - Дюбель распорный универсальный полипропиленовый - 2331шт;
 - Саморез - 2331шт; 
 - Стальные стяжки FORTISFLEX СКС 304 7.9х1000 (упаковка 100шт.) -7шт.</t>
  </si>
  <si>
    <t>Затягивание кабеля в проложенную гофротрубу</t>
  </si>
  <si>
    <t>- Кабель силовой не распространяющий горения, не содержащий галогенов
 ППГнг-А-FRHF 5х16 - 250 м (без учета затрат на трудноустранимые потери);
  - Кабель силовой не распространяющий горения, не содержащий галогенов
 ППГнг-А-FRHF 2х16 - 300 м (без учета затрат на трудноустранимые потери);
  - Кабель силовой не распространяющий горения, не содержащий галогенов
 ППГнг-А-FRHF 4х10 - 30 м (без учета затрат на трудноустранимые потери);
 - Кабель силовой не распространяющий горения, не содержащий галогенов
 ППГнг-А-FRHF 3х2,5 - 145 м (без учета затрат на трудноустранимые потери);
 - Кабель силовой не распространяющий горения, не содержащий галогенов
 ППГнг-А-FRHF 3х1,5 - 60 м (без учета затрат на трудноустранимые потери);
  - Кабель для систем ОПС и СОУЭ огнестойкий, не поддерживающий горения, неэкранированный КПСнг(А)-FRLS 1х2х1,0 - 546 м (без учета затрат на трудноустранимые потери);
  - Кабель для систем ОПС и СОУЭ огнестойкий, не поддерживающий горения, неэкранированный КПСЭнг(А)-FRLS 2х2х1,0 - 130 м (без учета затрат на трудноустранимые потери);</t>
  </si>
  <si>
    <t>Монтаж гильз из стальной тубы для прохода кабеля</t>
  </si>
  <si>
    <t>- Труба стальная водогазопроводная 50х3,5 - 5 м</t>
  </si>
  <si>
    <t>Герметизация проходов</t>
  </si>
  <si>
    <t>- Пена противопожарная, марка "PROMAFOAM-C" (700 мл) - 1 шт</t>
  </si>
  <si>
    <t>Монтаж устройства дистанционного пуска «УДП 513-3АМ исп.02»</t>
  </si>
  <si>
    <t>-Устройство дистанционного пуска «УДП 513-3АМ исп.02» - 6 шт.</t>
  </si>
  <si>
    <t>Монтаж блока сигнально-пускового С2000 КПБ</t>
  </si>
  <si>
    <t>- Блок сигнально-пусковой С2000 КПБ – 1 шт.</t>
  </si>
  <si>
    <t>Монтаж устройства коммутационного УК-ВК/02</t>
  </si>
  <si>
    <t>- Устройство коммутационное УК-ВК/02</t>
  </si>
  <si>
    <t>Монтаж модуля подключения нагрузки</t>
  </si>
  <si>
    <t>- Модуль подключения нагрузки - 4шт</t>
  </si>
  <si>
    <t>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</si>
  <si>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</si>
  <si>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</si>
  <si>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</si>
  <si>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частично в проектируемый проем в стене, частично вместо витражного остекления</t>
  </si>
  <si>
    <t>Установка вентиляторов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</si>
  <si>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</si>
  <si>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</si>
  <si>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</si>
  <si>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</si>
  <si>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Монтаж клапана "Веза" Дымозор-100-1500х1500-У-3000-230-Р-С, с утепленной крышкой и защитой от промерзания в покрытие кровли</t>
  </si>
  <si>
    <t>Клапан "Веза" Дымозор-100-1500х1500-У-3000-230-Р-С - 18шт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</si>
  <si>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</si>
  <si>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</si>
  <si>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</si>
  <si>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</si>
  <si>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</si>
  <si>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</si>
  <si>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</si>
  <si>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</si>
  <si>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</si>
  <si>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</si>
  <si>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</si>
  <si>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</si>
  <si>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</si>
  <si>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</si>
  <si>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</si>
  <si>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</si>
  <si>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</si>
  <si>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</si>
  <si>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</si>
  <si>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</si>
  <si>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</si>
  <si>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</si>
  <si>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</si>
  <si>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</si>
  <si>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</si>
  <si>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</si>
  <si>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</si>
  <si>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</si>
  <si>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</si>
  <si>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</si>
  <si>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</si>
  <si>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</si>
  <si>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</si>
  <si>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</si>
  <si>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</si>
  <si>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 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</si>
  <si>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</si>
  <si>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</si>
  <si>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</si>
  <si>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>-Труба гофрированная ПВХ диаметром 16 мм с протяжкой без галогена ПЛЛ ПВ-0 - 1185 м (без учета затрат на трудноустранимые потери);
 - Дюбель распорный универсальный полипропиленовый -3555 шт;
  - Саморез - 3555 шт;
  - Скоба металлическая однолапковая - 3555 шт;
 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</si>
  <si>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</si>
  <si>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</si>
  <si>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</si>
  <si>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>- Труба гофрированная ПВХ диаметром 16 мм с протяжкой без галогена ПЛЛ ПВ-0 - 1625 м (без учета затрат на трудноустранимые потери);
 - Дюбель распорный универсальный полипропиленовый - 4875 шт;
  - Саморез - 4875 шт;
  - Скоба металлическая однолапковая - 4875 шт;
 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</si>
  <si>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</si>
  <si>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</si>
  <si>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>-Труба гофрированная ПВХ диаметром 16 мм с протяжкой без галогена ПЛЛ ПВ-0 - 260 м (без учета затрат на трудноустранимые потери); 
 - Дюбель распорный универсальный полипропиленовый - 780 шт;
  - Саморез - 780 шт;
  - Скоба металлическая однолапковая - 780 шт;
 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</si>
  <si>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</si>
  <si>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</si>
  <si>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</si>
  <si>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>- Кабельканал 20х10 мм - 30 м (без учета затрат на трудноустранимые потери);
 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</si>
  <si>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</si>
  <si>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</si>
  <si>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</si>
  <si>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 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</si>
  <si>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</si>
  <si>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</si>
  <si>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</si>
  <si>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</si>
  <si>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Монтаж в перегородки трубы стальной водогазопроводной Ду 50 (гильза)</t>
  </si>
  <si>
    <t>Трубы ВГП обыкновенные 50х3,5 мм - 10 м</t>
  </si>
  <si>
    <t>Заделка проходов пеной однокомпонентной огнезащитной баллон 750мл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</si>
  <si>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</si>
  <si>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</si>
  <si>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</si>
  <si>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</si>
  <si>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>- Труба полиэтиленовая ПЭ-100 SDR26 DN110×4,2 питьевая ГОСТ 18599-2001 - 79 м;
  - Патрубок компенсационный ТП-110 SDR 26 - 36 шт; 
  - Отвод ПНД сварной сегментный d110 45° ПЭ100 SDR26 ГОСТ 18599-2001 - 36 шт;
  - Тройник ПНД сварной сегментный d110 45° ПЭ100 SDR26 ГОСТ 18599-2001 - 4 шт;
  - Заглушка литая ПНД d110 ПЭ100 SDR11 ГОСТ 18599-2001 - 4 шт;
  - Хомут КТР 108 с гайкой М16 - 52 шт;
  - Шпилька М16х1000 (вес 1,33 кг/шт) - 52 шт;
  - Гайка М16 - 52 шт;
  - Шайба М16 - 52 шт</t>
  </si>
  <si>
    <t>Монтаж системы внутреннего водостока диаметром 160 мм</t>
  </si>
  <si>
    <t>- Труба полиэтиленовая ПЭ-100 SDR26 DN160×6,2 питьевая ГОСТ 18599-2001 - 96 м;
  - Отвод ПНД сварной сегментный d160 45° ПЭ100 SDR26 ГОСТ 18599-2001 - 8 шт;
  - Тройник ПНД сварной сегментный d160х110х160 45° ПЭ100 SDR26 ГОСТ 18599-2001 - 4 шт;
  - Тройник ПНД сварной сегментный d160х160х160 45° ПЭ100 SDR26 ГОСТ 18599-2001 - 8 шт;
  - Заглушка литая ПНД d160 ПЭ100 SDR11 ГОСТ 18599-2001 - 8 шт;
  - Переход ПНД сварной d160х110 ПЭ100 SDR26 - 4 шт
  - Хомут КТР 159 с гайкой М16 - 64 шт;
  - Шпилька М16х1000 (вес 1,33 кг/шт) - 64 шт;
  - Гайка М16 - 64 шт;
  - Шайба М16 - 64 шт</t>
  </si>
  <si>
    <t>Монтаж системы внутреннего водостока диаметром 200 мм</t>
  </si>
  <si>
    <t>- Труба полиэтиленовая ПЭ-100 SDR26 DN200×7,7 питьевая ГОСТ 18599-2001 - 285 м;
  - Отвод ПНД сварной сегментный d200 45° ПЭ100 SDR26 - 14 шт;
  - Заглушка литая ПНД d200 ПЭ100 SDR11 ГОСТ 18599-2001 - 18 шт;
  - Тройник ПНД сварной сегментный d200 45° ПЭ100 SDR26 ГОСТ 18599-2001 - 14 шт;
  - Тройник ПНД сварной d200 90° ПЭ100 SDR26 ГОСТ 18599-2001 - 4 шт;
  - Тройник ПНД сварной сегментный d200х110х200 45° ПЭ100 SDR26 ГОСТ 18599-2001 - 24 шт;
  - Переход ПНД сварной d200х160 ПЭ100 SDR26 ГОСТ 18599-2001 - 4 шт;
  - Переход ПНД/КОРСИС DN200 ГОСТ 18599-2001 - 4 шт;
  - Хомут ТКР-219 - 162 шт;
  - Шпилька М16х1000 (вес 1,33 кг/шт) - 162 шт;
  - Гайка М16 - 162 шт;
 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</si>
  <si>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</si>
  <si>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</si>
  <si>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 - с погрузкой в а/самосвалы = 2,8м3, 
 - в отвал 27,9м3</t>
  </si>
  <si>
    <t>Разработка грунта вручную для прокладки трубопроводов канализации</t>
  </si>
  <si>
    <t>На глубину 1,3 м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</si>
  <si>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</si>
  <si>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</si>
  <si>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</si>
  <si>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>Вывоз и утилизация излишнеотработанного грунта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</si>
  <si>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</si>
  <si>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</si>
  <si>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</si>
  <si>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>- Труба КОРСИС ПРО DN/OD 200 SN16 - 36 м</t>
  </si>
  <si>
    <t>Пробивка в стенках колодца отверстий для прохода труб</t>
  </si>
  <si>
    <t>- отверстия диаметром 200 мм - 8 шт</t>
  </si>
  <si>
    <t>Монтаж защитных муфт</t>
  </si>
  <si>
    <t>шт/т</t>
  </si>
  <si>
    <t>-Муфта Корсис для прохода через ЖБИ DN/OD 200, вес 0,8кг/шт.</t>
  </si>
  <si>
    <t>Пусконаладочные работы. Система пожарной сигнализации. Система оповещения и управления эвакуацией людей при пожаре.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</si>
  <si>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</si>
  <si>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</si>
  <si>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</si>
  <si>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</si>
  <si>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</si>
  <si>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</si>
  <si>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</si>
  <si>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</si>
  <si>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</si>
  <si>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</si>
  <si>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</si>
  <si>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</si>
  <si>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</si>
  <si>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</si>
  <si>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ЦЕНОВАЯ ТАБЛИЦА</t>
  </si>
  <si>
    <t>Генеральный директор  ________________________________ Кесслер Ю.Ф.
	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</si>
</sst>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#,##0.000"/>
    <numFmt numFmtId="166" formatCode="#,##0.0000"/>
  </numFmts>
  <fonts count="15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b/>
      <i/>
      <u/>
      <sz val="1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5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E69138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E599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6">
    <xf numFmtId="0" fontId="0" fillId="0" borderId="0" xfId="0"/>
    <xf numFmtId="0" fontId="4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4" fontId="4" fillId="3" borderId="0" xfId="0" applyNumberFormat="1" applyFont="1" applyFill="1" applyAlignment="1">
      <alignment vertical="center"/>
    </xf>
    <xf numFmtId="4" fontId="4" fillId="3" borderId="0" xfId="0" applyNumberFormat="1" applyFont="1" applyFill="1" applyAlignment="1">
      <alignment horizontal="center" vertical="center"/>
    </xf>
    <xf numFmtId="43" fontId="4" fillId="3" borderId="0" xfId="1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right" vertical="center"/>
    </xf>
    <xf numFmtId="43" fontId="7" fillId="2" borderId="2" xfId="1" applyFont="1" applyFill="1" applyBorder="1" applyAlignment="1">
      <alignment horizontal="right" vertical="center"/>
    </xf>
    <xf numFmtId="4" fontId="4" fillId="8" borderId="2" xfId="0" applyNumberFormat="1" applyFont="1" applyFill="1" applyBorder="1" applyAlignment="1">
      <alignment horizontal="right" vertical="center"/>
    </xf>
    <xf numFmtId="4" fontId="4" fillId="5" borderId="2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43" fontId="4" fillId="5" borderId="2" xfId="1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4" fontId="4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vertical="center"/>
    </xf>
    <xf numFmtId="4" fontId="4" fillId="9" borderId="2" xfId="0" applyNumberFormat="1" applyFont="1" applyFill="1" applyBorder="1" applyAlignment="1">
      <alignment horizontal="center" vertical="center"/>
    </xf>
    <xf numFmtId="4" fontId="4" fillId="10" borderId="2" xfId="0" applyNumberFormat="1" applyFont="1" applyFill="1" applyBorder="1" applyAlignment="1">
      <alignment horizontal="right" vertical="center"/>
    </xf>
    <xf numFmtId="4" fontId="4" fillId="10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4" fontId="7" fillId="8" borderId="2" xfId="0" applyNumberFormat="1" applyFont="1" applyFill="1" applyBorder="1" applyAlignment="1">
      <alignment horizontal="center" vertical="center"/>
    </xf>
    <xf numFmtId="4" fontId="7" fillId="8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43" fontId="7" fillId="8" borderId="2" xfId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4" fontId="4" fillId="11" borderId="2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vertical="center"/>
    </xf>
    <xf numFmtId="0" fontId="4" fillId="8" borderId="2" xfId="0" applyFont="1" applyFill="1" applyBorder="1" applyAlignment="1">
      <alignment vertical="center" wrapText="1"/>
    </xf>
    <xf numFmtId="4" fontId="4" fillId="12" borderId="2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vertical="center"/>
    </xf>
    <xf numFmtId="165" fontId="4" fillId="8" borderId="2" xfId="0" applyNumberFormat="1" applyFont="1" applyFill="1" applyBorder="1" applyAlignment="1">
      <alignment horizontal="center" vertical="center"/>
    </xf>
    <xf numFmtId="4" fontId="4" fillId="13" borderId="2" xfId="0" applyNumberFormat="1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left" vertical="center" wrapText="1"/>
    </xf>
    <xf numFmtId="4" fontId="4" fillId="13" borderId="2" xfId="0" applyNumberFormat="1" applyFont="1" applyFill="1" applyBorder="1" applyAlignment="1">
      <alignment horizontal="right" vertical="center"/>
    </xf>
    <xf numFmtId="0" fontId="7" fillId="8" borderId="2" xfId="0" applyFont="1" applyFill="1" applyBorder="1" applyAlignment="1">
      <alignment horizontal="left" vertical="center"/>
    </xf>
    <xf numFmtId="4" fontId="7" fillId="8" borderId="2" xfId="0" applyNumberFormat="1" applyFont="1" applyFill="1" applyBorder="1" applyAlignment="1">
      <alignment horizontal="left" vertical="center"/>
    </xf>
    <xf numFmtId="0" fontId="4" fillId="9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vertical="center" wrapText="1"/>
    </xf>
    <xf numFmtId="0" fontId="6" fillId="9" borderId="0" xfId="0" applyFont="1" applyFill="1" applyAlignment="1">
      <alignment vertical="center"/>
    </xf>
    <xf numFmtId="0" fontId="4" fillId="8" borderId="2" xfId="0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9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center"/>
    </xf>
    <xf numFmtId="4" fontId="7" fillId="8" borderId="2" xfId="0" applyNumberFormat="1" applyFont="1" applyFill="1" applyBorder="1" applyAlignment="1">
      <alignment vertical="center"/>
    </xf>
    <xf numFmtId="0" fontId="7" fillId="8" borderId="2" xfId="0" applyFont="1" applyFill="1" applyBorder="1" applyAlignment="1">
      <alignment vertical="center" wrapText="1"/>
    </xf>
    <xf numFmtId="0" fontId="8" fillId="8" borderId="0" xfId="0" applyFont="1" applyFill="1" applyAlignment="1">
      <alignment vertical="center"/>
    </xf>
    <xf numFmtId="0" fontId="4" fillId="14" borderId="2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vertical="center"/>
    </xf>
    <xf numFmtId="0" fontId="7" fillId="14" borderId="2" xfId="0" applyFont="1" applyFill="1" applyBorder="1" applyAlignment="1">
      <alignment horizontal="left" vertical="center" wrapText="1"/>
    </xf>
    <xf numFmtId="4" fontId="4" fillId="14" borderId="2" xfId="0" applyNumberFormat="1" applyFont="1" applyFill="1" applyBorder="1" applyAlignment="1">
      <alignment vertical="center"/>
    </xf>
    <xf numFmtId="4" fontId="7" fillId="14" borderId="2" xfId="0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4" fontId="4" fillId="14" borderId="2" xfId="0" applyNumberFormat="1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vertical="center"/>
    </xf>
    <xf numFmtId="4" fontId="4" fillId="15" borderId="2" xfId="0" applyNumberFormat="1" applyFont="1" applyFill="1" applyBorder="1" applyAlignment="1">
      <alignment vertical="center"/>
    </xf>
    <xf numFmtId="0" fontId="4" fillId="15" borderId="2" xfId="0" applyFont="1" applyFill="1" applyBorder="1" applyAlignment="1">
      <alignment vertical="center" wrapText="1"/>
    </xf>
    <xf numFmtId="0" fontId="2" fillId="15" borderId="0" xfId="0" applyFont="1" applyFill="1" applyAlignment="1">
      <alignment vertical="center"/>
    </xf>
    <xf numFmtId="4" fontId="4" fillId="16" borderId="2" xfId="0" applyNumberFormat="1" applyFont="1" applyFill="1" applyBorder="1" applyAlignment="1">
      <alignment horizontal="center" vertical="center"/>
    </xf>
    <xf numFmtId="4" fontId="4" fillId="8" borderId="2" xfId="0" applyNumberFormat="1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4" fillId="16" borderId="2" xfId="0" applyFont="1" applyFill="1" applyBorder="1" applyAlignment="1">
      <alignment horizontal="left" vertical="center"/>
    </xf>
    <xf numFmtId="0" fontId="4" fillId="16" borderId="2" xfId="0" applyFont="1" applyFill="1" applyBorder="1" applyAlignment="1">
      <alignment horizontal="left" vertical="center" wrapText="1"/>
    </xf>
    <xf numFmtId="0" fontId="6" fillId="16" borderId="0" xfId="0" applyFont="1" applyFill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4" fontId="4" fillId="8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left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2" borderId="2" xfId="0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1" fillId="8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1" fillId="8" borderId="2" xfId="0" applyNumberFormat="1" applyFont="1" applyFill="1" applyBorder="1" applyAlignment="1">
      <alignment horizontal="right" vertical="center"/>
    </xf>
    <xf numFmtId="4" fontId="11" fillId="12" borderId="2" xfId="0" applyNumberFormat="1" applyFont="1" applyFill="1" applyBorder="1" applyAlignment="1">
      <alignment horizontal="center" vertical="center"/>
    </xf>
    <xf numFmtId="4" fontId="11" fillId="2" borderId="2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7" fillId="17" borderId="2" xfId="0" applyFont="1" applyFill="1" applyBorder="1" applyAlignment="1">
      <alignment horizontal="center" vertical="center"/>
    </xf>
    <xf numFmtId="0" fontId="7" fillId="17" borderId="2" xfId="0" applyFont="1" applyFill="1" applyBorder="1" applyAlignment="1">
      <alignment vertical="center"/>
    </xf>
    <xf numFmtId="4" fontId="7" fillId="17" borderId="2" xfId="0" applyNumberFormat="1" applyFont="1" applyFill="1" applyBorder="1" applyAlignment="1">
      <alignment horizontal="center" vertical="center"/>
    </xf>
    <xf numFmtId="4" fontId="7" fillId="17" borderId="2" xfId="0" applyNumberFormat="1" applyFont="1" applyFill="1" applyBorder="1" applyAlignment="1">
      <alignment horizontal="right" vertical="center"/>
    </xf>
    <xf numFmtId="4" fontId="7" fillId="17" borderId="2" xfId="0" applyNumberFormat="1" applyFont="1" applyFill="1" applyBorder="1" applyAlignment="1">
      <alignment vertical="center"/>
    </xf>
    <xf numFmtId="0" fontId="7" fillId="17" borderId="2" xfId="0" applyFont="1" applyFill="1" applyBorder="1" applyAlignment="1">
      <alignment vertical="center" wrapText="1"/>
    </xf>
    <xf numFmtId="0" fontId="10" fillId="17" borderId="0" xfId="0" applyFont="1" applyFill="1" applyAlignment="1">
      <alignment vertical="center"/>
    </xf>
    <xf numFmtId="0" fontId="9" fillId="18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3" fontId="7" fillId="2" borderId="2" xfId="1" applyFont="1" applyFill="1" applyBorder="1" applyAlignment="1">
      <alignment vertical="center" wrapText="1"/>
    </xf>
    <xf numFmtId="0" fontId="7" fillId="18" borderId="2" xfId="0" applyFont="1" applyFill="1" applyBorder="1" applyAlignment="1">
      <alignment horizontal="left" vertical="center" wrapText="1"/>
    </xf>
    <xf numFmtId="4" fontId="4" fillId="16" borderId="2" xfId="0" applyNumberFormat="1" applyFont="1" applyFill="1" applyBorder="1" applyAlignment="1">
      <alignment horizontal="right" vertical="center"/>
    </xf>
    <xf numFmtId="0" fontId="9" fillId="18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19" borderId="2" xfId="0" applyFont="1" applyFill="1" applyBorder="1" applyAlignment="1">
      <alignment horizontal="center" vertical="center"/>
    </xf>
    <xf numFmtId="0" fontId="4" fillId="19" borderId="2" xfId="0" applyFont="1" applyFill="1" applyBorder="1" applyAlignment="1">
      <alignment vertical="center"/>
    </xf>
    <xf numFmtId="0" fontId="7" fillId="19" borderId="2" xfId="0" applyFont="1" applyFill="1" applyBorder="1" applyAlignment="1">
      <alignment horizontal="left" vertical="center" wrapText="1"/>
    </xf>
    <xf numFmtId="4" fontId="4" fillId="19" borderId="2" xfId="0" applyNumberFormat="1" applyFont="1" applyFill="1" applyBorder="1" applyAlignment="1">
      <alignment vertical="center"/>
    </xf>
    <xf numFmtId="4" fontId="7" fillId="19" borderId="2" xfId="0" applyNumberFormat="1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horizontal="center" vertical="center" wrapText="1"/>
    </xf>
    <xf numFmtId="4" fontId="4" fillId="19" borderId="2" xfId="0" applyNumberFormat="1" applyFont="1" applyFill="1" applyBorder="1" applyAlignment="1">
      <alignment horizontal="center" vertical="center"/>
    </xf>
    <xf numFmtId="0" fontId="4" fillId="19" borderId="2" xfId="0" applyFont="1" applyFill="1" applyBorder="1" applyAlignment="1">
      <alignment vertical="center" wrapText="1"/>
    </xf>
    <xf numFmtId="0" fontId="6" fillId="19" borderId="0" xfId="0" applyFont="1" applyFill="1" applyAlignment="1">
      <alignment vertical="center"/>
    </xf>
    <xf numFmtId="0" fontId="1" fillId="19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43" fontId="4" fillId="2" borderId="0" xfId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B832-E68B-4EBC-8D0E-F539125892FE}">
  <sheetPr>
    <outlinePr summaryBelow="0" summaryRight="0"/>
    <pageSetUpPr fitToPage="1"/>
  </sheetPr>
  <dimension ref="A2:AK1301"/>
  <sheetViews>
    <sheetView tabSelected="1" view="pageBreakPreview" zoomScale="85" zoomScaleNormal="55" zoomScaleSheetLayoutView="85" workbookViewId="0">
      <pane ySplit="5" topLeftCell="A1249" activePane="bottomLeft" state="frozen"/>
      <selection pane="bottomLeft" activeCell="C1260" sqref="C1260"/>
    </sheetView>
  </sheetViews>
  <sheetFormatPr defaultColWidth="13.5" defaultRowHeight="14.25" x14ac:dyDescent="0.4"/>
  <cols>
    <col min="1" max="1" width="9.2109375" style="1" customWidth="1"/>
    <col min="2" max="2" width="10.140625" style="1" customWidth="1"/>
    <col min="3" max="3" width="49.7109375" style="1" customWidth="1"/>
    <col min="4" max="4" width="11.42578125" style="1" bestFit="1" customWidth="1"/>
    <col min="5" max="5" width="9.42578125" style="1" bestFit="1" customWidth="1"/>
    <col min="6" max="6" width="31.28515625" style="1" hidden="1" customWidth="1"/>
    <col min="7" max="7" width="15.0703125" style="1" hidden="1" customWidth="1"/>
    <col min="8" max="8" width="37.640625" style="1" hidden="1" customWidth="1"/>
    <col min="9" max="9" width="30.5" style="1" hidden="1" customWidth="1" collapsed="1"/>
    <col min="10" max="10" width="11.92578125" style="1" hidden="1" customWidth="1"/>
    <col min="11" max="11" width="37.140625" style="1" hidden="1" customWidth="1"/>
    <col min="12" max="12" width="22.2109375" style="1" hidden="1" customWidth="1"/>
    <col min="13" max="13" width="6.5" style="1" hidden="1" customWidth="1"/>
    <col min="14" max="14" width="10.0703125" style="1" hidden="1" customWidth="1"/>
    <col min="15" max="15" width="17.5703125" style="1" hidden="1" customWidth="1"/>
    <col min="16" max="16" width="19.5" style="2" customWidth="1"/>
    <col min="17" max="17" width="19.92578125" style="2" customWidth="1"/>
    <col min="18" max="18" width="19.2109375" style="2" customWidth="1"/>
    <col min="19" max="19" width="17.5703125" style="2" customWidth="1"/>
    <col min="20" max="20" width="22.5703125" style="2" customWidth="1"/>
    <col min="21" max="21" width="23.7109375" style="2" customWidth="1"/>
    <col min="22" max="22" width="59.78515625" style="3" customWidth="1"/>
    <col min="23" max="23" width="17.92578125" style="4" customWidth="1"/>
    <col min="24" max="24" width="13.5" style="4"/>
    <col min="25" max="25" width="18.640625" style="4" customWidth="1"/>
    <col min="26" max="16384" width="13.5" style="4"/>
  </cols>
  <sheetData>
    <row r="2" spans="1:37" ht="28.5" x14ac:dyDescent="0.4">
      <c r="A2" s="5"/>
      <c r="B2" s="6"/>
      <c r="C2" s="7" t="s">
        <v>0</v>
      </c>
      <c r="D2" s="6"/>
      <c r="E2" s="8"/>
      <c r="F2" s="8"/>
      <c r="G2" s="8"/>
      <c r="H2" s="8"/>
      <c r="I2" s="9"/>
      <c r="J2" s="9"/>
      <c r="K2" s="8"/>
      <c r="L2" s="6"/>
      <c r="M2" s="6"/>
      <c r="N2" s="6"/>
      <c r="O2" s="8"/>
      <c r="P2" s="10" t="s">
        <v>777</v>
      </c>
      <c r="Q2" s="10"/>
      <c r="R2" s="10"/>
      <c r="S2" s="10"/>
      <c r="T2" s="10"/>
      <c r="U2" s="10"/>
      <c r="V2" s="11"/>
      <c r="W2" s="12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4">
      <c r="A3" s="5"/>
      <c r="C3" s="3"/>
      <c r="E3" s="14"/>
      <c r="F3" s="14"/>
      <c r="G3" s="14"/>
      <c r="H3" s="14"/>
      <c r="I3" s="15"/>
      <c r="J3" s="15"/>
      <c r="K3" s="14"/>
      <c r="L3" s="16">
        <v>1.7</v>
      </c>
      <c r="M3" s="16">
        <v>1.4</v>
      </c>
      <c r="N3" s="16">
        <v>1.6</v>
      </c>
      <c r="O3" s="14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s="23" customFormat="1" ht="42.75" x14ac:dyDescent="0.4">
      <c r="A4" s="17" t="s">
        <v>1</v>
      </c>
      <c r="B4" s="17" t="s">
        <v>2</v>
      </c>
      <c r="C4" s="17" t="s">
        <v>3</v>
      </c>
      <c r="D4" s="17" t="s">
        <v>4</v>
      </c>
      <c r="E4" s="18" t="s">
        <v>5</v>
      </c>
      <c r="F4" s="18" t="s">
        <v>6</v>
      </c>
      <c r="G4" s="17"/>
      <c r="H4" s="18" t="s">
        <v>7</v>
      </c>
      <c r="I4" s="18" t="s">
        <v>8</v>
      </c>
      <c r="J4" s="17"/>
      <c r="K4" s="18" t="s">
        <v>9</v>
      </c>
      <c r="L4" s="17" t="s">
        <v>10</v>
      </c>
      <c r="M4" s="17" t="s">
        <v>10</v>
      </c>
      <c r="N4" s="17" t="s">
        <v>10</v>
      </c>
      <c r="O4" s="18" t="s">
        <v>11</v>
      </c>
      <c r="P4" s="19" t="s">
        <v>6</v>
      </c>
      <c r="Q4" s="19"/>
      <c r="R4" s="19" t="s">
        <v>7</v>
      </c>
      <c r="S4" s="20" t="s">
        <v>8</v>
      </c>
      <c r="T4" s="20"/>
      <c r="U4" s="18" t="s">
        <v>9</v>
      </c>
      <c r="V4" s="17" t="s">
        <v>12</v>
      </c>
      <c r="W4" s="21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1:37" x14ac:dyDescent="0.4">
      <c r="A5" s="24"/>
      <c r="B5" s="24"/>
      <c r="C5" s="24"/>
      <c r="D5" s="24"/>
      <c r="E5" s="24"/>
      <c r="F5" s="25" t="s">
        <v>13</v>
      </c>
      <c r="G5" s="25" t="s">
        <v>14</v>
      </c>
      <c r="H5" s="24"/>
      <c r="I5" s="25" t="s">
        <v>13</v>
      </c>
      <c r="J5" s="25" t="s">
        <v>14</v>
      </c>
      <c r="K5" s="24"/>
      <c r="L5" s="26" t="s">
        <v>15</v>
      </c>
      <c r="M5" s="27" t="s">
        <v>16</v>
      </c>
      <c r="N5" s="28" t="s">
        <v>17</v>
      </c>
      <c r="O5" s="25"/>
      <c r="P5" s="29" t="s">
        <v>13</v>
      </c>
      <c r="Q5" s="29" t="s">
        <v>14</v>
      </c>
      <c r="R5" s="30"/>
      <c r="S5" s="25" t="s">
        <v>13</v>
      </c>
      <c r="T5" s="25" t="s">
        <v>14</v>
      </c>
      <c r="U5" s="24"/>
      <c r="V5" s="31"/>
      <c r="W5" s="32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s="38" customFormat="1" ht="28.5" x14ac:dyDescent="0.4">
      <c r="A6" s="33"/>
      <c r="B6" s="33"/>
      <c r="C6" s="34" t="s">
        <v>18</v>
      </c>
      <c r="D6" s="24"/>
      <c r="E6" s="24"/>
      <c r="F6" s="35">
        <f>F7+F26+F32+F35+F41+F46+F51+F56+F68+F71+F74+F77</f>
        <v>39959492.549999997</v>
      </c>
      <c r="G6" s="35">
        <f t="shared" ref="G6:H6" si="0">G7+G26+G32+G35+G41+G46+G51+G56+G68+G71+G74+G77</f>
        <v>24399745.23</v>
      </c>
      <c r="H6" s="35">
        <f t="shared" si="0"/>
        <v>64359237.780000001</v>
      </c>
      <c r="I6" s="25"/>
      <c r="J6" s="25"/>
      <c r="K6" s="25"/>
      <c r="L6" s="33"/>
      <c r="M6" s="33"/>
      <c r="N6" s="33"/>
      <c r="O6" s="25"/>
      <c r="P6" s="35"/>
      <c r="Q6" s="35"/>
      <c r="R6" s="35"/>
      <c r="S6" s="35"/>
      <c r="T6" s="35"/>
      <c r="U6" s="35"/>
      <c r="V6" s="36"/>
      <c r="W6" s="37"/>
    </row>
    <row r="7" spans="1:37" x14ac:dyDescent="0.4">
      <c r="A7" s="39"/>
      <c r="B7" s="39"/>
      <c r="C7" s="40" t="s">
        <v>19</v>
      </c>
      <c r="D7" s="41"/>
      <c r="E7" s="42"/>
      <c r="F7" s="43">
        <f t="shared" ref="F7:H7" si="1">SUM(F8:F25)</f>
        <v>11675913.98</v>
      </c>
      <c r="G7" s="43">
        <f t="shared" si="1"/>
        <v>0</v>
      </c>
      <c r="H7" s="43">
        <f t="shared" si="1"/>
        <v>11675913.98</v>
      </c>
      <c r="I7" s="35"/>
      <c r="J7" s="35"/>
      <c r="K7" s="35"/>
      <c r="L7" s="24"/>
      <c r="M7" s="24"/>
      <c r="N7" s="24"/>
      <c r="O7" s="35"/>
      <c r="P7" s="44"/>
      <c r="Q7" s="44"/>
      <c r="R7" s="44"/>
      <c r="S7" s="44"/>
      <c r="T7" s="44"/>
      <c r="U7" s="44"/>
      <c r="V7" s="17"/>
      <c r="W7" s="21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37" ht="28.5" x14ac:dyDescent="0.4">
      <c r="A8" s="33">
        <v>1</v>
      </c>
      <c r="B8" s="33">
        <v>1</v>
      </c>
      <c r="C8" s="31" t="s">
        <v>20</v>
      </c>
      <c r="D8" s="33" t="s">
        <v>21</v>
      </c>
      <c r="E8" s="25">
        <v>6</v>
      </c>
      <c r="F8" s="45">
        <f t="shared" ref="F8:F25" si="2">E8*I8</f>
        <v>30222</v>
      </c>
      <c r="G8" s="45">
        <f t="shared" ref="G8:G25" si="3">E8*J8</f>
        <v>0</v>
      </c>
      <c r="H8" s="45">
        <f t="shared" ref="H8:H25" si="4">F8+G8</f>
        <v>30222</v>
      </c>
      <c r="I8" s="25">
        <v>5037</v>
      </c>
      <c r="J8" s="25"/>
      <c r="K8" s="25" t="s">
        <v>22</v>
      </c>
      <c r="L8" s="24"/>
      <c r="M8" s="24"/>
      <c r="N8" s="24"/>
      <c r="O8" s="46">
        <f t="shared" ref="O8:O10" si="5">I8*$L$3</f>
        <v>8562.9</v>
      </c>
      <c r="P8" s="47">
        <f>E8*S8</f>
        <v>73109.759999999995</v>
      </c>
      <c r="Q8" s="47">
        <f>E8*T8</f>
        <v>0</v>
      </c>
      <c r="R8" s="48">
        <f>P8+Q8</f>
        <v>73109.759999999995</v>
      </c>
      <c r="S8" s="48">
        <v>12184.96</v>
      </c>
      <c r="T8" s="48">
        <v>0</v>
      </c>
      <c r="U8" s="48">
        <f>S8+T8</f>
        <v>12184.96</v>
      </c>
      <c r="V8" s="31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ht="28.5" x14ac:dyDescent="0.4">
      <c r="A9" s="33">
        <v>2</v>
      </c>
      <c r="B9" s="33">
        <v>2</v>
      </c>
      <c r="C9" s="31" t="s">
        <v>23</v>
      </c>
      <c r="D9" s="49" t="s">
        <v>24</v>
      </c>
      <c r="E9" s="50">
        <v>132.6</v>
      </c>
      <c r="F9" s="45">
        <f t="shared" si="2"/>
        <v>19227</v>
      </c>
      <c r="G9" s="45">
        <f t="shared" si="3"/>
        <v>0</v>
      </c>
      <c r="H9" s="45">
        <f t="shared" si="4"/>
        <v>19227</v>
      </c>
      <c r="I9" s="25">
        <v>145</v>
      </c>
      <c r="J9" s="25"/>
      <c r="K9" s="25"/>
      <c r="L9" s="24"/>
      <c r="M9" s="24"/>
      <c r="N9" s="24"/>
      <c r="O9" s="46">
        <f t="shared" si="5"/>
        <v>246.5</v>
      </c>
      <c r="P9" s="47">
        <f>E9*S9</f>
        <v>41860.49</v>
      </c>
      <c r="Q9" s="47">
        <f>E9*T9</f>
        <v>0</v>
      </c>
      <c r="R9" s="48">
        <f t="shared" ref="R9:R72" si="6">P9+Q9</f>
        <v>41860.49</v>
      </c>
      <c r="S9" s="48">
        <v>315.69</v>
      </c>
      <c r="T9" s="48">
        <v>0</v>
      </c>
      <c r="U9" s="48">
        <f t="shared" ref="U9:U72" si="7">S9+T9</f>
        <v>315.69</v>
      </c>
      <c r="V9" s="31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ht="28.5" x14ac:dyDescent="0.4">
      <c r="A10" s="33">
        <v>3</v>
      </c>
      <c r="B10" s="33">
        <v>3</v>
      </c>
      <c r="C10" s="51" t="s">
        <v>25</v>
      </c>
      <c r="D10" s="49" t="s">
        <v>26</v>
      </c>
      <c r="E10" s="50">
        <v>2080</v>
      </c>
      <c r="F10" s="45">
        <f t="shared" si="2"/>
        <v>8324160</v>
      </c>
      <c r="G10" s="45">
        <f t="shared" si="3"/>
        <v>0</v>
      </c>
      <c r="H10" s="45">
        <f t="shared" si="4"/>
        <v>8324160</v>
      </c>
      <c r="I10" s="25">
        <v>4002</v>
      </c>
      <c r="J10" s="25"/>
      <c r="K10" s="25"/>
      <c r="L10" s="24"/>
      <c r="M10" s="24"/>
      <c r="N10" s="24"/>
      <c r="O10" s="46">
        <f t="shared" si="5"/>
        <v>6803.4</v>
      </c>
      <c r="P10" s="47">
        <f>E10*S10</f>
        <v>18123206.399999999</v>
      </c>
      <c r="Q10" s="47">
        <f>E10*T10</f>
        <v>0</v>
      </c>
      <c r="R10" s="48">
        <f t="shared" si="6"/>
        <v>18123206.399999999</v>
      </c>
      <c r="S10" s="48">
        <v>8713.08</v>
      </c>
      <c r="T10" s="48">
        <v>0</v>
      </c>
      <c r="U10" s="48">
        <f t="shared" si="7"/>
        <v>8713.08</v>
      </c>
      <c r="V10" s="31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ht="28.5" x14ac:dyDescent="0.4">
      <c r="A11" s="33">
        <v>4</v>
      </c>
      <c r="B11" s="33">
        <v>4</v>
      </c>
      <c r="C11" s="51" t="s">
        <v>27</v>
      </c>
      <c r="D11" s="49" t="s">
        <v>28</v>
      </c>
      <c r="E11" s="50">
        <v>270</v>
      </c>
      <c r="F11" s="45">
        <f t="shared" si="2"/>
        <v>9720</v>
      </c>
      <c r="G11" s="45">
        <f t="shared" si="3"/>
        <v>0</v>
      </c>
      <c r="H11" s="45">
        <f t="shared" si="4"/>
        <v>9720</v>
      </c>
      <c r="I11" s="25">
        <v>36</v>
      </c>
      <c r="J11" s="25"/>
      <c r="K11" s="25"/>
      <c r="L11" s="24"/>
      <c r="M11" s="24"/>
      <c r="N11" s="24"/>
      <c r="O11" s="52">
        <v>261</v>
      </c>
      <c r="P11" s="47">
        <f>E11*S11</f>
        <v>90250.2</v>
      </c>
      <c r="Q11" s="47">
        <f>E11*T11</f>
        <v>0</v>
      </c>
      <c r="R11" s="48">
        <f t="shared" si="6"/>
        <v>90250.2</v>
      </c>
      <c r="S11" s="48">
        <v>334.26</v>
      </c>
      <c r="T11" s="48">
        <v>0</v>
      </c>
      <c r="U11" s="48">
        <f t="shared" si="7"/>
        <v>334.26</v>
      </c>
      <c r="V11" s="31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4">
      <c r="A12" s="33">
        <v>5</v>
      </c>
      <c r="B12" s="33">
        <v>5</v>
      </c>
      <c r="C12" s="51" t="s">
        <v>29</v>
      </c>
      <c r="D12" s="49" t="s">
        <v>28</v>
      </c>
      <c r="E12" s="50">
        <v>270</v>
      </c>
      <c r="F12" s="45">
        <f t="shared" si="2"/>
        <v>62100</v>
      </c>
      <c r="G12" s="45">
        <f t="shared" si="3"/>
        <v>0</v>
      </c>
      <c r="H12" s="45">
        <f t="shared" si="4"/>
        <v>62100</v>
      </c>
      <c r="I12" s="25">
        <v>230</v>
      </c>
      <c r="J12" s="25"/>
      <c r="K12" s="25"/>
      <c r="L12" s="24"/>
      <c r="M12" s="24"/>
      <c r="N12" s="24"/>
      <c r="O12" s="52">
        <v>250</v>
      </c>
      <c r="P12" s="47">
        <f>E12*S12</f>
        <v>86445.9</v>
      </c>
      <c r="Q12" s="47">
        <f>E12*T12</f>
        <v>0</v>
      </c>
      <c r="R12" s="48">
        <f t="shared" si="6"/>
        <v>86445.9</v>
      </c>
      <c r="S12" s="48">
        <v>320.17</v>
      </c>
      <c r="T12" s="48">
        <v>0</v>
      </c>
      <c r="U12" s="48">
        <f t="shared" si="7"/>
        <v>320.17</v>
      </c>
      <c r="V12" s="31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4">
      <c r="A13" s="33">
        <v>6</v>
      </c>
      <c r="B13" s="33">
        <v>6</v>
      </c>
      <c r="C13" s="51" t="s">
        <v>30</v>
      </c>
      <c r="D13" s="49" t="s">
        <v>31</v>
      </c>
      <c r="E13" s="50">
        <v>0.72</v>
      </c>
      <c r="F13" s="45">
        <f t="shared" si="2"/>
        <v>53084.160000000003</v>
      </c>
      <c r="G13" s="45">
        <f t="shared" si="3"/>
        <v>0</v>
      </c>
      <c r="H13" s="45">
        <f t="shared" si="4"/>
        <v>53084.160000000003</v>
      </c>
      <c r="I13" s="53">
        <v>73728</v>
      </c>
      <c r="J13" s="25"/>
      <c r="K13" s="25"/>
      <c r="L13" s="24"/>
      <c r="M13" s="24"/>
      <c r="N13" s="24"/>
      <c r="O13" s="46">
        <f>H13</f>
        <v>53084.160000000003</v>
      </c>
      <c r="P13" s="47">
        <f>E13*S13</f>
        <v>48948.93</v>
      </c>
      <c r="Q13" s="47">
        <f>E13*T13</f>
        <v>0</v>
      </c>
      <c r="R13" s="48">
        <f t="shared" si="6"/>
        <v>48948.93</v>
      </c>
      <c r="S13" s="48">
        <v>67984.62</v>
      </c>
      <c r="T13" s="48">
        <v>0</v>
      </c>
      <c r="U13" s="48">
        <f t="shared" si="7"/>
        <v>67984.62</v>
      </c>
      <c r="V13" s="31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28.5" x14ac:dyDescent="0.4">
      <c r="A14" s="33">
        <v>7</v>
      </c>
      <c r="B14" s="33">
        <v>7</v>
      </c>
      <c r="C14" s="51" t="s">
        <v>32</v>
      </c>
      <c r="D14" s="49" t="s">
        <v>31</v>
      </c>
      <c r="E14" s="50">
        <v>3.2</v>
      </c>
      <c r="F14" s="45">
        <f t="shared" si="2"/>
        <v>219008</v>
      </c>
      <c r="G14" s="45">
        <f t="shared" si="3"/>
        <v>0</v>
      </c>
      <c r="H14" s="45">
        <f t="shared" si="4"/>
        <v>219008</v>
      </c>
      <c r="I14" s="53">
        <v>68440</v>
      </c>
      <c r="J14" s="25"/>
      <c r="K14" s="25"/>
      <c r="L14" s="24"/>
      <c r="M14" s="24"/>
      <c r="N14" s="24"/>
      <c r="O14" s="52">
        <v>70000</v>
      </c>
      <c r="P14" s="47">
        <f>E14*S14</f>
        <v>286875.68</v>
      </c>
      <c r="Q14" s="47">
        <f>E14*T14</f>
        <v>0</v>
      </c>
      <c r="R14" s="48">
        <f t="shared" si="6"/>
        <v>286875.68</v>
      </c>
      <c r="S14" s="48">
        <v>89648.65</v>
      </c>
      <c r="T14" s="48">
        <v>0</v>
      </c>
      <c r="U14" s="48">
        <f t="shared" si="7"/>
        <v>89648.65</v>
      </c>
      <c r="V14" s="31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4">
      <c r="A15" s="33">
        <v>8</v>
      </c>
      <c r="B15" s="33">
        <v>8</v>
      </c>
      <c r="C15" s="51" t="s">
        <v>33</v>
      </c>
      <c r="D15" s="49" t="s">
        <v>34</v>
      </c>
      <c r="E15" s="50">
        <v>0.8</v>
      </c>
      <c r="F15" s="45">
        <f t="shared" si="2"/>
        <v>21699.200000000001</v>
      </c>
      <c r="G15" s="45">
        <f t="shared" si="3"/>
        <v>0</v>
      </c>
      <c r="H15" s="45">
        <f t="shared" si="4"/>
        <v>21699.200000000001</v>
      </c>
      <c r="I15" s="53">
        <v>27124</v>
      </c>
      <c r="J15" s="25"/>
      <c r="K15" s="25"/>
      <c r="L15" s="24"/>
      <c r="M15" s="24"/>
      <c r="N15" s="24"/>
      <c r="O15" s="46">
        <f>I15*$L$3</f>
        <v>46110.8</v>
      </c>
      <c r="P15" s="47">
        <f>E15*S15</f>
        <v>47243.1</v>
      </c>
      <c r="Q15" s="47">
        <f>E15*T15</f>
        <v>0</v>
      </c>
      <c r="R15" s="48">
        <f t="shared" si="6"/>
        <v>47243.1</v>
      </c>
      <c r="S15" s="48">
        <v>59053.87</v>
      </c>
      <c r="T15" s="48">
        <v>0</v>
      </c>
      <c r="U15" s="48">
        <f t="shared" si="7"/>
        <v>59053.87</v>
      </c>
      <c r="V15" s="31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ht="99.75" x14ac:dyDescent="0.4">
      <c r="A16" s="33">
        <v>9</v>
      </c>
      <c r="B16" s="33">
        <v>9</v>
      </c>
      <c r="C16" s="51" t="s">
        <v>35</v>
      </c>
      <c r="D16" s="49" t="s">
        <v>31</v>
      </c>
      <c r="E16" s="50">
        <v>4.3899999999999997</v>
      </c>
      <c r="F16" s="45">
        <f t="shared" si="2"/>
        <v>2066812</v>
      </c>
      <c r="G16" s="45">
        <f t="shared" si="3"/>
        <v>0</v>
      </c>
      <c r="H16" s="45">
        <f t="shared" si="4"/>
        <v>2066812</v>
      </c>
      <c r="I16" s="53">
        <v>470800</v>
      </c>
      <c r="J16" s="25"/>
      <c r="K16" s="25"/>
      <c r="L16" s="24"/>
      <c r="M16" s="24"/>
      <c r="N16" s="24"/>
      <c r="O16" s="52">
        <v>470800</v>
      </c>
      <c r="P16" s="47">
        <f>E16*S16</f>
        <v>2646955.6800000002</v>
      </c>
      <c r="Q16" s="47">
        <f>E16*T16</f>
        <v>0</v>
      </c>
      <c r="R16" s="48">
        <f t="shared" si="6"/>
        <v>2646955.6800000002</v>
      </c>
      <c r="S16" s="48">
        <v>602951.18000000005</v>
      </c>
      <c r="T16" s="48">
        <v>0</v>
      </c>
      <c r="U16" s="48">
        <f t="shared" si="7"/>
        <v>602951.18000000005</v>
      </c>
      <c r="V16" s="31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ht="28.5" x14ac:dyDescent="0.4">
      <c r="A17" s="33">
        <v>10</v>
      </c>
      <c r="B17" s="33">
        <v>10</v>
      </c>
      <c r="C17" s="51" t="s">
        <v>36</v>
      </c>
      <c r="D17" s="49" t="s">
        <v>34</v>
      </c>
      <c r="E17" s="50">
        <v>26.9</v>
      </c>
      <c r="F17" s="45">
        <f t="shared" si="2"/>
        <v>113679.4</v>
      </c>
      <c r="G17" s="45">
        <f t="shared" si="3"/>
        <v>0</v>
      </c>
      <c r="H17" s="45">
        <f t="shared" si="4"/>
        <v>113679.4</v>
      </c>
      <c r="I17" s="25">
        <v>4226</v>
      </c>
      <c r="J17" s="25"/>
      <c r="K17" s="25"/>
      <c r="L17" s="24"/>
      <c r="M17" s="24"/>
      <c r="N17" s="24"/>
      <c r="O17" s="46">
        <f>I17*$L$3</f>
        <v>7184.2</v>
      </c>
      <c r="P17" s="47">
        <f>E17*S17</f>
        <v>247500.71</v>
      </c>
      <c r="Q17" s="47">
        <f>E17*T17</f>
        <v>0</v>
      </c>
      <c r="R17" s="48">
        <f t="shared" si="6"/>
        <v>247500.71</v>
      </c>
      <c r="S17" s="48">
        <v>9200.77</v>
      </c>
      <c r="T17" s="48">
        <v>0</v>
      </c>
      <c r="U17" s="48">
        <f t="shared" si="7"/>
        <v>9200.77</v>
      </c>
      <c r="V17" s="31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ht="42.75" x14ac:dyDescent="0.4">
      <c r="A18" s="33">
        <v>11</v>
      </c>
      <c r="B18" s="33">
        <v>11</v>
      </c>
      <c r="C18" s="51" t="s">
        <v>37</v>
      </c>
      <c r="D18" s="49" t="s">
        <v>34</v>
      </c>
      <c r="E18" s="50">
        <v>85.36</v>
      </c>
      <c r="F18" s="45">
        <f t="shared" si="2"/>
        <v>17498.8</v>
      </c>
      <c r="G18" s="45">
        <f t="shared" si="3"/>
        <v>0</v>
      </c>
      <c r="H18" s="45">
        <f t="shared" si="4"/>
        <v>17498.8</v>
      </c>
      <c r="I18" s="53">
        <v>205</v>
      </c>
      <c r="J18" s="25"/>
      <c r="K18" s="25"/>
      <c r="L18" s="24"/>
      <c r="M18" s="24"/>
      <c r="N18" s="24"/>
      <c r="O18" s="52">
        <v>502</v>
      </c>
      <c r="P18" s="47">
        <f>E18*S18</f>
        <v>54878.8</v>
      </c>
      <c r="Q18" s="47">
        <f>E18*T18</f>
        <v>0</v>
      </c>
      <c r="R18" s="48">
        <f t="shared" si="6"/>
        <v>54878.8</v>
      </c>
      <c r="S18" s="48">
        <v>642.91</v>
      </c>
      <c r="T18" s="48">
        <v>0</v>
      </c>
      <c r="U18" s="48">
        <f t="shared" si="7"/>
        <v>642.91</v>
      </c>
      <c r="V18" s="31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4">
      <c r="A19" s="33">
        <v>12</v>
      </c>
      <c r="B19" s="33">
        <v>12</v>
      </c>
      <c r="C19" s="51" t="s">
        <v>38</v>
      </c>
      <c r="D19" s="49" t="s">
        <v>34</v>
      </c>
      <c r="E19" s="50">
        <v>2.64</v>
      </c>
      <c r="F19" s="45">
        <f t="shared" si="2"/>
        <v>6834.96</v>
      </c>
      <c r="G19" s="45">
        <f t="shared" si="3"/>
        <v>0</v>
      </c>
      <c r="H19" s="45">
        <f t="shared" si="4"/>
        <v>6834.96</v>
      </c>
      <c r="I19" s="25">
        <v>2589</v>
      </c>
      <c r="J19" s="25"/>
      <c r="K19" s="25"/>
      <c r="L19" s="24"/>
      <c r="M19" s="24"/>
      <c r="N19" s="24"/>
      <c r="O19" s="52">
        <f>I19</f>
        <v>2589</v>
      </c>
      <c r="P19" s="47">
        <f>E19*S19</f>
        <v>8753.5</v>
      </c>
      <c r="Q19" s="47">
        <f>E19*T19</f>
        <v>0</v>
      </c>
      <c r="R19" s="48">
        <f t="shared" si="6"/>
        <v>8753.5</v>
      </c>
      <c r="S19" s="48">
        <v>3315.72</v>
      </c>
      <c r="T19" s="48">
        <v>0</v>
      </c>
      <c r="U19" s="48">
        <f t="shared" si="7"/>
        <v>3315.72</v>
      </c>
      <c r="V19" s="31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4">
      <c r="A20" s="33">
        <v>13</v>
      </c>
      <c r="B20" s="33">
        <v>13</v>
      </c>
      <c r="C20" s="51" t="s">
        <v>39</v>
      </c>
      <c r="D20" s="49" t="s">
        <v>34</v>
      </c>
      <c r="E20" s="50">
        <v>2.64</v>
      </c>
      <c r="F20" s="45">
        <f t="shared" si="2"/>
        <v>1913.21</v>
      </c>
      <c r="G20" s="45">
        <f t="shared" si="3"/>
        <v>0</v>
      </c>
      <c r="H20" s="45">
        <f t="shared" si="4"/>
        <v>1913.21</v>
      </c>
      <c r="I20" s="25">
        <v>724.7</v>
      </c>
      <c r="J20" s="25"/>
      <c r="K20" s="25"/>
      <c r="L20" s="24"/>
      <c r="M20" s="24"/>
      <c r="N20" s="24"/>
      <c r="O20" s="46">
        <f t="shared" ref="O20:O21" si="8">I20*$L$3</f>
        <v>1231.99</v>
      </c>
      <c r="P20" s="47">
        <f>E20*S20</f>
        <v>4165.3900000000003</v>
      </c>
      <c r="Q20" s="47">
        <f>E20*T20</f>
        <v>0</v>
      </c>
      <c r="R20" s="48">
        <f t="shared" si="6"/>
        <v>4165.3900000000003</v>
      </c>
      <c r="S20" s="48">
        <v>1577.8</v>
      </c>
      <c r="T20" s="48">
        <v>0</v>
      </c>
      <c r="U20" s="48">
        <f t="shared" si="7"/>
        <v>1577.8</v>
      </c>
      <c r="V20" s="31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4">
      <c r="A21" s="33">
        <v>14</v>
      </c>
      <c r="B21" s="33">
        <v>14</v>
      </c>
      <c r="C21" s="51" t="s">
        <v>40</v>
      </c>
      <c r="D21" s="49" t="s">
        <v>31</v>
      </c>
      <c r="E21" s="50">
        <v>13.15</v>
      </c>
      <c r="F21" s="45">
        <f t="shared" si="2"/>
        <v>9529.81</v>
      </c>
      <c r="G21" s="45">
        <f t="shared" si="3"/>
        <v>0</v>
      </c>
      <c r="H21" s="45">
        <f t="shared" si="4"/>
        <v>9529.81</v>
      </c>
      <c r="I21" s="25">
        <v>724.7</v>
      </c>
      <c r="J21" s="25"/>
      <c r="K21" s="25"/>
      <c r="L21" s="24"/>
      <c r="M21" s="24"/>
      <c r="N21" s="24"/>
      <c r="O21" s="46">
        <f t="shared" si="8"/>
        <v>1231.99</v>
      </c>
      <c r="P21" s="47">
        <f>E21*S21</f>
        <v>20748.07</v>
      </c>
      <c r="Q21" s="47">
        <f>E21*T21</f>
        <v>0</v>
      </c>
      <c r="R21" s="48">
        <f t="shared" si="6"/>
        <v>20748.07</v>
      </c>
      <c r="S21" s="48">
        <v>1577.8</v>
      </c>
      <c r="T21" s="48">
        <v>0</v>
      </c>
      <c r="U21" s="48">
        <f t="shared" si="7"/>
        <v>1577.8</v>
      </c>
      <c r="V21" s="31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4">
      <c r="A22" s="33">
        <v>15</v>
      </c>
      <c r="B22" s="33">
        <v>15</v>
      </c>
      <c r="C22" s="51" t="s">
        <v>41</v>
      </c>
      <c r="D22" s="49" t="s">
        <v>31</v>
      </c>
      <c r="E22" s="50">
        <v>118.37</v>
      </c>
      <c r="F22" s="45">
        <f t="shared" si="2"/>
        <v>76940.5</v>
      </c>
      <c r="G22" s="45">
        <f t="shared" si="3"/>
        <v>0</v>
      </c>
      <c r="H22" s="45">
        <f t="shared" si="4"/>
        <v>76940.5</v>
      </c>
      <c r="I22" s="25">
        <v>650</v>
      </c>
      <c r="J22" s="25"/>
      <c r="K22" s="25"/>
      <c r="L22" s="24"/>
      <c r="M22" s="24"/>
      <c r="N22" s="24"/>
      <c r="O22" s="52">
        <f>I22</f>
        <v>650</v>
      </c>
      <c r="P22" s="47">
        <f>E22*S22</f>
        <v>98537.11</v>
      </c>
      <c r="Q22" s="47">
        <f>E22*T22</f>
        <v>0</v>
      </c>
      <c r="R22" s="48">
        <f t="shared" si="6"/>
        <v>98537.11</v>
      </c>
      <c r="S22" s="48">
        <v>832.45</v>
      </c>
      <c r="T22" s="48">
        <v>0</v>
      </c>
      <c r="U22" s="48">
        <f t="shared" si="7"/>
        <v>832.45</v>
      </c>
      <c r="V22" s="31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ht="28.5" x14ac:dyDescent="0.4">
      <c r="A23" s="33">
        <v>16</v>
      </c>
      <c r="B23" s="33">
        <v>16</v>
      </c>
      <c r="C23" s="51" t="s">
        <v>42</v>
      </c>
      <c r="D23" s="49" t="s">
        <v>31</v>
      </c>
      <c r="E23" s="50">
        <v>4.24</v>
      </c>
      <c r="F23" s="45">
        <f t="shared" si="2"/>
        <v>220.48</v>
      </c>
      <c r="G23" s="45">
        <f t="shared" si="3"/>
        <v>0</v>
      </c>
      <c r="H23" s="45">
        <f t="shared" si="4"/>
        <v>220.48</v>
      </c>
      <c r="I23" s="25">
        <v>52</v>
      </c>
      <c r="J23" s="25"/>
      <c r="K23" s="25"/>
      <c r="L23" s="24"/>
      <c r="M23" s="24"/>
      <c r="N23" s="24"/>
      <c r="O23" s="46">
        <f t="shared" ref="O23:O24" si="9">I23*$L$3</f>
        <v>88.4</v>
      </c>
      <c r="P23" s="47">
        <f>E23*S23</f>
        <v>480.01</v>
      </c>
      <c r="Q23" s="47">
        <f>E23*T23</f>
        <v>0</v>
      </c>
      <c r="R23" s="48">
        <f t="shared" si="6"/>
        <v>480.01</v>
      </c>
      <c r="S23" s="48">
        <v>113.21</v>
      </c>
      <c r="T23" s="48">
        <v>0</v>
      </c>
      <c r="U23" s="48">
        <f t="shared" si="7"/>
        <v>113.21</v>
      </c>
      <c r="V23" s="31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ht="28.5" x14ac:dyDescent="0.4">
      <c r="A24" s="33">
        <v>17</v>
      </c>
      <c r="B24" s="33">
        <v>17</v>
      </c>
      <c r="C24" s="51" t="s">
        <v>43</v>
      </c>
      <c r="D24" s="49" t="s">
        <v>31</v>
      </c>
      <c r="E24" s="50">
        <v>131.88999999999999</v>
      </c>
      <c r="F24" s="45">
        <f t="shared" si="2"/>
        <v>59651.21</v>
      </c>
      <c r="G24" s="45">
        <f t="shared" si="3"/>
        <v>0</v>
      </c>
      <c r="H24" s="45">
        <f t="shared" si="4"/>
        <v>59651.21</v>
      </c>
      <c r="I24" s="25">
        <v>452.28</v>
      </c>
      <c r="J24" s="25"/>
      <c r="K24" s="25"/>
      <c r="L24" s="24"/>
      <c r="M24" s="24"/>
      <c r="N24" s="24"/>
      <c r="O24" s="46">
        <f t="shared" si="9"/>
        <v>768.88</v>
      </c>
      <c r="P24" s="47">
        <f>E24*S24</f>
        <v>129872.08</v>
      </c>
      <c r="Q24" s="47">
        <f>E24*T24</f>
        <v>0</v>
      </c>
      <c r="R24" s="48">
        <f t="shared" si="6"/>
        <v>129872.08</v>
      </c>
      <c r="S24" s="48">
        <v>984.7</v>
      </c>
      <c r="T24" s="48">
        <v>0</v>
      </c>
      <c r="U24" s="48">
        <f t="shared" si="7"/>
        <v>984.7</v>
      </c>
      <c r="V24" s="31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4">
      <c r="A25" s="33">
        <v>18</v>
      </c>
      <c r="B25" s="33">
        <v>18</v>
      </c>
      <c r="C25" s="51" t="s">
        <v>44</v>
      </c>
      <c r="D25" s="49" t="s">
        <v>31</v>
      </c>
      <c r="E25" s="50">
        <v>131.88999999999999</v>
      </c>
      <c r="F25" s="45">
        <f t="shared" si="2"/>
        <v>583613.25</v>
      </c>
      <c r="G25" s="45">
        <f t="shared" si="3"/>
        <v>0</v>
      </c>
      <c r="H25" s="54">
        <f t="shared" si="4"/>
        <v>583613.25</v>
      </c>
      <c r="I25" s="55">
        <v>4425</v>
      </c>
      <c r="J25" s="56"/>
      <c r="K25" s="25"/>
      <c r="L25" s="24"/>
      <c r="M25" s="24"/>
      <c r="N25" s="24"/>
      <c r="O25" s="52">
        <f>I25</f>
        <v>4425</v>
      </c>
      <c r="P25" s="47">
        <f>E25*S25</f>
        <v>747431.18</v>
      </c>
      <c r="Q25" s="47">
        <f>E25*T25</f>
        <v>0</v>
      </c>
      <c r="R25" s="48">
        <f t="shared" si="6"/>
        <v>747431.18</v>
      </c>
      <c r="S25" s="48">
        <v>5667.08</v>
      </c>
      <c r="T25" s="48">
        <v>0</v>
      </c>
      <c r="U25" s="48">
        <f t="shared" si="7"/>
        <v>5667.08</v>
      </c>
      <c r="V25" s="31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4">
      <c r="A26" s="39"/>
      <c r="B26" s="39"/>
      <c r="C26" s="40" t="s">
        <v>45</v>
      </c>
      <c r="D26" s="57"/>
      <c r="E26" s="58"/>
      <c r="F26" s="59">
        <f t="shared" ref="F26:H26" si="10">SUM(F27:F31)</f>
        <v>1146523.1299999999</v>
      </c>
      <c r="G26" s="59">
        <f t="shared" si="10"/>
        <v>393852.91</v>
      </c>
      <c r="H26" s="59">
        <f t="shared" si="10"/>
        <v>1540376.04</v>
      </c>
      <c r="I26" s="35"/>
      <c r="J26" s="35"/>
      <c r="K26" s="35"/>
      <c r="L26" s="60"/>
      <c r="M26" s="60"/>
      <c r="N26" s="60"/>
      <c r="O26" s="61"/>
      <c r="P26" s="62"/>
      <c r="Q26" s="62"/>
      <c r="R26" s="62"/>
      <c r="S26" s="48">
        <v>0</v>
      </c>
      <c r="T26" s="48">
        <v>0</v>
      </c>
      <c r="U26" s="48">
        <f t="shared" si="7"/>
        <v>0</v>
      </c>
      <c r="V26" s="63"/>
      <c r="W26" s="23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ht="28.5" x14ac:dyDescent="0.4">
      <c r="A27" s="33">
        <v>19</v>
      </c>
      <c r="B27" s="33">
        <v>19</v>
      </c>
      <c r="C27" s="51" t="s">
        <v>46</v>
      </c>
      <c r="D27" s="49" t="s">
        <v>34</v>
      </c>
      <c r="E27" s="50">
        <v>53.8</v>
      </c>
      <c r="F27" s="45">
        <f t="shared" ref="F27:F31" si="11">E27*I27</f>
        <v>108210.63</v>
      </c>
      <c r="G27" s="45">
        <f t="shared" ref="G27:G31" si="12">E27*J27</f>
        <v>53800</v>
      </c>
      <c r="H27" s="45">
        <f t="shared" ref="H27:H31" si="13">F27+G27</f>
        <v>162010.63</v>
      </c>
      <c r="I27" s="25">
        <v>2011.35</v>
      </c>
      <c r="J27" s="64">
        <v>1000</v>
      </c>
      <c r="K27" s="25"/>
      <c r="L27" s="24"/>
      <c r="M27" s="24"/>
      <c r="N27" s="24"/>
      <c r="O27" s="65">
        <f t="shared" ref="O27:O30" si="14">I27*$M$3</f>
        <v>2815.89</v>
      </c>
      <c r="P27" s="47">
        <f>E27*S27</f>
        <v>194018.94</v>
      </c>
      <c r="Q27" s="47">
        <f>E27*T27</f>
        <v>68901.119999999995</v>
      </c>
      <c r="R27" s="48">
        <f t="shared" si="6"/>
        <v>262920.06</v>
      </c>
      <c r="S27" s="48">
        <v>3606.3</v>
      </c>
      <c r="T27" s="48">
        <v>1280.69</v>
      </c>
      <c r="U27" s="48">
        <f t="shared" si="7"/>
        <v>4886.99</v>
      </c>
      <c r="V27" s="31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4">
      <c r="A28" s="33">
        <v>20</v>
      </c>
      <c r="B28" s="33">
        <v>20</v>
      </c>
      <c r="C28" s="51" t="s">
        <v>47</v>
      </c>
      <c r="D28" s="49" t="s">
        <v>34</v>
      </c>
      <c r="E28" s="50">
        <v>31</v>
      </c>
      <c r="F28" s="45">
        <f t="shared" si="11"/>
        <v>85343</v>
      </c>
      <c r="G28" s="45">
        <f t="shared" si="12"/>
        <v>175677</v>
      </c>
      <c r="H28" s="45">
        <f t="shared" si="13"/>
        <v>261020</v>
      </c>
      <c r="I28" s="25">
        <v>2753</v>
      </c>
      <c r="J28" s="64">
        <v>5667</v>
      </c>
      <c r="K28" s="25"/>
      <c r="L28" s="24"/>
      <c r="M28" s="24"/>
      <c r="N28" s="24"/>
      <c r="O28" s="65">
        <f t="shared" si="14"/>
        <v>3854.2</v>
      </c>
      <c r="P28" s="47">
        <f>E28*S28</f>
        <v>153017.54999999999</v>
      </c>
      <c r="Q28" s="47">
        <f>E28*T28</f>
        <v>224988.7</v>
      </c>
      <c r="R28" s="48">
        <f t="shared" si="6"/>
        <v>378006.25</v>
      </c>
      <c r="S28" s="48">
        <v>4936.05</v>
      </c>
      <c r="T28" s="48">
        <v>7257.7</v>
      </c>
      <c r="U28" s="48">
        <f t="shared" si="7"/>
        <v>12193.75</v>
      </c>
      <c r="V28" s="31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4">
      <c r="A29" s="33">
        <v>21</v>
      </c>
      <c r="B29" s="33">
        <v>21</v>
      </c>
      <c r="C29" s="66" t="s">
        <v>48</v>
      </c>
      <c r="D29" s="49" t="s">
        <v>24</v>
      </c>
      <c r="E29" s="50">
        <v>312</v>
      </c>
      <c r="F29" s="45">
        <f t="shared" si="11"/>
        <v>63024</v>
      </c>
      <c r="G29" s="45">
        <f t="shared" si="12"/>
        <v>0</v>
      </c>
      <c r="H29" s="45">
        <f t="shared" si="13"/>
        <v>63024</v>
      </c>
      <c r="I29" s="25">
        <v>202</v>
      </c>
      <c r="J29" s="25"/>
      <c r="K29" s="25"/>
      <c r="L29" s="24"/>
      <c r="M29" s="24"/>
      <c r="N29" s="24"/>
      <c r="O29" s="65">
        <f t="shared" si="14"/>
        <v>282.8</v>
      </c>
      <c r="P29" s="47">
        <f>E29*S29</f>
        <v>113000.16</v>
      </c>
      <c r="Q29" s="47">
        <f>E29*T29</f>
        <v>0</v>
      </c>
      <c r="R29" s="48">
        <f t="shared" si="6"/>
        <v>113000.16</v>
      </c>
      <c r="S29" s="48">
        <v>362.18</v>
      </c>
      <c r="T29" s="48">
        <v>0</v>
      </c>
      <c r="U29" s="48">
        <f t="shared" si="7"/>
        <v>362.18</v>
      </c>
      <c r="V29" s="31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ht="28.5" x14ac:dyDescent="0.4">
      <c r="A30" s="33">
        <v>22</v>
      </c>
      <c r="B30" s="33">
        <v>22</v>
      </c>
      <c r="C30" s="51" t="s">
        <v>49</v>
      </c>
      <c r="D30" s="49" t="s">
        <v>26</v>
      </c>
      <c r="E30" s="50">
        <v>135</v>
      </c>
      <c r="F30" s="45">
        <f t="shared" si="11"/>
        <v>211950</v>
      </c>
      <c r="G30" s="45">
        <f t="shared" si="12"/>
        <v>50625</v>
      </c>
      <c r="H30" s="45">
        <f t="shared" si="13"/>
        <v>262575</v>
      </c>
      <c r="I30" s="25">
        <v>1570</v>
      </c>
      <c r="J30" s="67">
        <v>375</v>
      </c>
      <c r="K30" s="25"/>
      <c r="L30" s="24"/>
      <c r="M30" s="24"/>
      <c r="N30" s="24"/>
      <c r="O30" s="65">
        <f t="shared" si="14"/>
        <v>2198</v>
      </c>
      <c r="P30" s="47">
        <f>E30*S30</f>
        <v>380020.95</v>
      </c>
      <c r="Q30" s="47">
        <f>E30*T30</f>
        <v>64835.1</v>
      </c>
      <c r="R30" s="48">
        <f t="shared" si="6"/>
        <v>444856.05</v>
      </c>
      <c r="S30" s="48">
        <v>2814.97</v>
      </c>
      <c r="T30" s="48">
        <v>480.26</v>
      </c>
      <c r="U30" s="48">
        <f t="shared" si="7"/>
        <v>3295.23</v>
      </c>
      <c r="V30" s="31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ht="28.5" x14ac:dyDescent="0.4">
      <c r="A31" s="33">
        <v>23</v>
      </c>
      <c r="B31" s="33">
        <v>23</v>
      </c>
      <c r="C31" s="51" t="s">
        <v>50</v>
      </c>
      <c r="D31" s="49" t="s">
        <v>21</v>
      </c>
      <c r="E31" s="50">
        <v>273</v>
      </c>
      <c r="F31" s="45">
        <f t="shared" si="11"/>
        <v>677995.5</v>
      </c>
      <c r="G31" s="45">
        <f t="shared" si="12"/>
        <v>113750.91</v>
      </c>
      <c r="H31" s="45">
        <f t="shared" si="13"/>
        <v>791746.41</v>
      </c>
      <c r="I31" s="25">
        <v>2483.5</v>
      </c>
      <c r="J31" s="67">
        <v>416.67</v>
      </c>
      <c r="K31" s="25"/>
      <c r="L31" s="24"/>
      <c r="M31" s="24"/>
      <c r="N31" s="24"/>
      <c r="O31" s="25">
        <v>2483.5</v>
      </c>
      <c r="P31" s="47">
        <f>E31*S31</f>
        <v>868306.53</v>
      </c>
      <c r="Q31" s="47">
        <f>E31*T31</f>
        <v>145680.99</v>
      </c>
      <c r="R31" s="48">
        <f t="shared" si="6"/>
        <v>1013987.52</v>
      </c>
      <c r="S31" s="48">
        <v>3180.61</v>
      </c>
      <c r="T31" s="48">
        <v>533.63</v>
      </c>
      <c r="U31" s="48">
        <f t="shared" si="7"/>
        <v>3714.24</v>
      </c>
      <c r="V31" s="31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4">
      <c r="A32" s="39"/>
      <c r="B32" s="39"/>
      <c r="C32" s="40" t="s">
        <v>51</v>
      </c>
      <c r="D32" s="57"/>
      <c r="E32" s="58"/>
      <c r="F32" s="59">
        <f t="shared" ref="F32:H32" si="15">SUM(F33:F34)</f>
        <v>329666</v>
      </c>
      <c r="G32" s="59">
        <f t="shared" si="15"/>
        <v>528000.06000000006</v>
      </c>
      <c r="H32" s="59">
        <f t="shared" si="15"/>
        <v>857666.06</v>
      </c>
      <c r="I32" s="35"/>
      <c r="J32" s="35"/>
      <c r="K32" s="35"/>
      <c r="L32" s="60"/>
      <c r="M32" s="60"/>
      <c r="N32" s="60"/>
      <c r="O32" s="61"/>
      <c r="P32" s="62"/>
      <c r="Q32" s="62"/>
      <c r="R32" s="62"/>
      <c r="S32" s="48">
        <v>0</v>
      </c>
      <c r="T32" s="48">
        <v>0</v>
      </c>
      <c r="U32" s="48">
        <f t="shared" si="7"/>
        <v>0</v>
      </c>
      <c r="V32" s="63"/>
      <c r="W32" s="23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ht="28.5" x14ac:dyDescent="0.4">
      <c r="A33" s="33">
        <v>24</v>
      </c>
      <c r="B33" s="33">
        <v>24</v>
      </c>
      <c r="C33" s="51" t="s">
        <v>52</v>
      </c>
      <c r="D33" s="49" t="s">
        <v>31</v>
      </c>
      <c r="E33" s="50">
        <v>3.2</v>
      </c>
      <c r="F33" s="45">
        <f t="shared" ref="F33:F34" si="16">E33*I33</f>
        <v>315708.79999999999</v>
      </c>
      <c r="G33" s="45">
        <f t="shared" ref="G33:G34" si="17">E33*J33</f>
        <v>480000</v>
      </c>
      <c r="H33" s="45">
        <f t="shared" ref="H33:H34" si="18">F33+G33</f>
        <v>795708.8</v>
      </c>
      <c r="I33" s="25">
        <v>98659</v>
      </c>
      <c r="J33" s="67">
        <v>150000</v>
      </c>
      <c r="K33" s="25"/>
      <c r="L33" s="24"/>
      <c r="M33" s="24"/>
      <c r="N33" s="24"/>
      <c r="O33" s="68">
        <f t="shared" ref="O33:O34" si="19">I33*$N$3</f>
        <v>157854.39999999999</v>
      </c>
      <c r="P33" s="47">
        <f>E33*S33</f>
        <v>646922.66</v>
      </c>
      <c r="Q33" s="47">
        <f>E33*T33</f>
        <v>614733.56999999995</v>
      </c>
      <c r="R33" s="48">
        <f t="shared" si="6"/>
        <v>1261656.23</v>
      </c>
      <c r="S33" s="48">
        <v>202163.33</v>
      </c>
      <c r="T33" s="48">
        <v>192104.24</v>
      </c>
      <c r="U33" s="48">
        <f t="shared" si="7"/>
        <v>394267.57</v>
      </c>
      <c r="V33" s="31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4">
      <c r="A34" s="33">
        <v>25</v>
      </c>
      <c r="B34" s="33">
        <v>25</v>
      </c>
      <c r="C34" s="51" t="s">
        <v>53</v>
      </c>
      <c r="D34" s="49" t="s">
        <v>31</v>
      </c>
      <c r="E34" s="50">
        <v>0.18</v>
      </c>
      <c r="F34" s="45">
        <f t="shared" si="16"/>
        <v>13957.2</v>
      </c>
      <c r="G34" s="45">
        <f t="shared" si="17"/>
        <v>48000.06</v>
      </c>
      <c r="H34" s="45">
        <f t="shared" si="18"/>
        <v>61957.26</v>
      </c>
      <c r="I34" s="25">
        <v>77540</v>
      </c>
      <c r="J34" s="67">
        <v>266667</v>
      </c>
      <c r="K34" s="25"/>
      <c r="L34" s="24"/>
      <c r="M34" s="24"/>
      <c r="N34" s="24"/>
      <c r="O34" s="68">
        <f t="shared" si="19"/>
        <v>124064</v>
      </c>
      <c r="P34" s="47">
        <f>E34*S34</f>
        <v>28599.87</v>
      </c>
      <c r="Q34" s="47">
        <f>E34*T34</f>
        <v>61473.43</v>
      </c>
      <c r="R34" s="48">
        <f t="shared" si="6"/>
        <v>90073.3</v>
      </c>
      <c r="S34" s="48">
        <v>158888.14000000001</v>
      </c>
      <c r="T34" s="48">
        <v>341519.08</v>
      </c>
      <c r="U34" s="48">
        <f t="shared" si="7"/>
        <v>500407.22</v>
      </c>
      <c r="V34" s="31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ht="28.5" x14ac:dyDescent="0.4">
      <c r="A35" s="39"/>
      <c r="B35" s="39"/>
      <c r="C35" s="40" t="s">
        <v>54</v>
      </c>
      <c r="D35" s="57"/>
      <c r="E35" s="58"/>
      <c r="F35" s="59">
        <f t="shared" ref="F35:H35" si="20">SUM(F36:F40)</f>
        <v>331970.90000000002</v>
      </c>
      <c r="G35" s="59">
        <f t="shared" si="20"/>
        <v>27835</v>
      </c>
      <c r="H35" s="59">
        <f t="shared" si="20"/>
        <v>359805.9</v>
      </c>
      <c r="I35" s="35"/>
      <c r="J35" s="35"/>
      <c r="K35" s="35"/>
      <c r="L35" s="60"/>
      <c r="M35" s="60"/>
      <c r="N35" s="60"/>
      <c r="O35" s="68"/>
      <c r="P35" s="62"/>
      <c r="Q35" s="62"/>
      <c r="R35" s="62"/>
      <c r="S35" s="48">
        <v>0</v>
      </c>
      <c r="T35" s="48">
        <v>0</v>
      </c>
      <c r="U35" s="48">
        <f t="shared" si="7"/>
        <v>0</v>
      </c>
      <c r="V35" s="63"/>
      <c r="W35" s="23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x14ac:dyDescent="0.4">
      <c r="A36" s="33">
        <v>26</v>
      </c>
      <c r="B36" s="33">
        <v>26</v>
      </c>
      <c r="C36" s="51" t="s">
        <v>55</v>
      </c>
      <c r="D36" s="49" t="s">
        <v>26</v>
      </c>
      <c r="E36" s="50">
        <v>125</v>
      </c>
      <c r="F36" s="45">
        <f t="shared" ref="F36:F40" si="21">E36*I36</f>
        <v>220255</v>
      </c>
      <c r="G36" s="45">
        <f t="shared" ref="G36:G40" si="22">E36*J36</f>
        <v>0</v>
      </c>
      <c r="H36" s="45">
        <f t="shared" ref="H36:H40" si="23">F36+G36</f>
        <v>220255</v>
      </c>
      <c r="I36" s="25">
        <v>1762.04</v>
      </c>
      <c r="J36" s="25"/>
      <c r="K36" s="25"/>
      <c r="L36" s="24"/>
      <c r="M36" s="24"/>
      <c r="N36" s="24"/>
      <c r="O36" s="68">
        <f t="shared" ref="O36:O40" si="24">I36*$N$3</f>
        <v>2819.26</v>
      </c>
      <c r="P36" s="47">
        <f>E36*S36</f>
        <v>451326.25</v>
      </c>
      <c r="Q36" s="47">
        <f>E36*T36</f>
        <v>0</v>
      </c>
      <c r="R36" s="48">
        <f t="shared" si="6"/>
        <v>451326.25</v>
      </c>
      <c r="S36" s="48">
        <v>3610.61</v>
      </c>
      <c r="T36" s="48">
        <v>0</v>
      </c>
      <c r="U36" s="48">
        <f t="shared" si="7"/>
        <v>3610.61</v>
      </c>
      <c r="V36" s="31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4">
      <c r="A37" s="33">
        <v>27</v>
      </c>
      <c r="B37" s="33">
        <v>27</v>
      </c>
      <c r="C37" s="51" t="s">
        <v>56</v>
      </c>
      <c r="D37" s="49" t="s">
        <v>26</v>
      </c>
      <c r="E37" s="50">
        <v>125</v>
      </c>
      <c r="F37" s="45">
        <f t="shared" si="21"/>
        <v>18510</v>
      </c>
      <c r="G37" s="45">
        <f t="shared" si="22"/>
        <v>0</v>
      </c>
      <c r="H37" s="45">
        <f t="shared" si="23"/>
        <v>18510</v>
      </c>
      <c r="I37" s="25">
        <v>148.08000000000001</v>
      </c>
      <c r="J37" s="25"/>
      <c r="K37" s="25"/>
      <c r="L37" s="24"/>
      <c r="M37" s="24"/>
      <c r="N37" s="24"/>
      <c r="O37" s="68">
        <f t="shared" si="24"/>
        <v>236.93</v>
      </c>
      <c r="P37" s="47">
        <f>E37*S37</f>
        <v>37930</v>
      </c>
      <c r="Q37" s="47">
        <f>E37*T37</f>
        <v>0</v>
      </c>
      <c r="R37" s="48">
        <f t="shared" si="6"/>
        <v>37930</v>
      </c>
      <c r="S37" s="48">
        <v>303.44</v>
      </c>
      <c r="T37" s="48">
        <v>0</v>
      </c>
      <c r="U37" s="48">
        <f t="shared" si="7"/>
        <v>303.44</v>
      </c>
      <c r="V37" s="31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4">
      <c r="A38" s="33">
        <v>28</v>
      </c>
      <c r="B38" s="33">
        <v>28</v>
      </c>
      <c r="C38" s="51" t="s">
        <v>57</v>
      </c>
      <c r="D38" s="49" t="s">
        <v>26</v>
      </c>
      <c r="E38" s="50">
        <v>125</v>
      </c>
      <c r="F38" s="45">
        <f t="shared" si="21"/>
        <v>25800</v>
      </c>
      <c r="G38" s="45">
        <f t="shared" si="22"/>
        <v>0</v>
      </c>
      <c r="H38" s="45">
        <f t="shared" si="23"/>
        <v>25800</v>
      </c>
      <c r="I38" s="25">
        <v>206.4</v>
      </c>
      <c r="J38" s="25"/>
      <c r="K38" s="25"/>
      <c r="L38" s="24"/>
      <c r="M38" s="24"/>
      <c r="N38" s="24"/>
      <c r="O38" s="68">
        <f t="shared" si="24"/>
        <v>330.24</v>
      </c>
      <c r="P38" s="47">
        <f>E38*S38</f>
        <v>52867.5</v>
      </c>
      <c r="Q38" s="47">
        <f>E38*T38</f>
        <v>0</v>
      </c>
      <c r="R38" s="48">
        <f t="shared" si="6"/>
        <v>52867.5</v>
      </c>
      <c r="S38" s="48">
        <v>422.94</v>
      </c>
      <c r="T38" s="48">
        <v>0</v>
      </c>
      <c r="U38" s="48">
        <f t="shared" si="7"/>
        <v>422.94</v>
      </c>
      <c r="V38" s="31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ht="28.5" x14ac:dyDescent="0.4">
      <c r="A39" s="33">
        <v>29</v>
      </c>
      <c r="B39" s="33">
        <v>29</v>
      </c>
      <c r="C39" s="51" t="s">
        <v>58</v>
      </c>
      <c r="D39" s="49" t="s">
        <v>26</v>
      </c>
      <c r="E39" s="50">
        <v>125</v>
      </c>
      <c r="F39" s="45">
        <f t="shared" si="21"/>
        <v>18587.5</v>
      </c>
      <c r="G39" s="45">
        <f t="shared" si="22"/>
        <v>20875</v>
      </c>
      <c r="H39" s="45">
        <f t="shared" si="23"/>
        <v>39462.5</v>
      </c>
      <c r="I39" s="25">
        <v>148.69999999999999</v>
      </c>
      <c r="J39" s="64">
        <v>167</v>
      </c>
      <c r="K39" s="25"/>
      <c r="L39" s="24"/>
      <c r="M39" s="24"/>
      <c r="N39" s="24"/>
      <c r="O39" s="68">
        <f t="shared" si="24"/>
        <v>237.92</v>
      </c>
      <c r="P39" s="47">
        <f>E39*S39</f>
        <v>38087.5</v>
      </c>
      <c r="Q39" s="47">
        <f>E39*T39</f>
        <v>26735</v>
      </c>
      <c r="R39" s="48">
        <f t="shared" si="6"/>
        <v>64822.5</v>
      </c>
      <c r="S39" s="48">
        <v>304.7</v>
      </c>
      <c r="T39" s="48">
        <v>213.88</v>
      </c>
      <c r="U39" s="48">
        <f t="shared" si="7"/>
        <v>518.58000000000004</v>
      </c>
      <c r="V39" s="31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28.5" x14ac:dyDescent="0.4">
      <c r="A40" s="33">
        <v>30</v>
      </c>
      <c r="B40" s="33">
        <v>30</v>
      </c>
      <c r="C40" s="51" t="s">
        <v>59</v>
      </c>
      <c r="D40" s="49" t="s">
        <v>34</v>
      </c>
      <c r="E40" s="50">
        <v>0.8</v>
      </c>
      <c r="F40" s="45">
        <f t="shared" si="21"/>
        <v>48818.400000000001</v>
      </c>
      <c r="G40" s="45">
        <f t="shared" si="22"/>
        <v>6960</v>
      </c>
      <c r="H40" s="45">
        <f t="shared" si="23"/>
        <v>55778.400000000001</v>
      </c>
      <c r="I40" s="25">
        <v>61023</v>
      </c>
      <c r="J40" s="55">
        <v>8700</v>
      </c>
      <c r="K40" s="25"/>
      <c r="L40" s="24"/>
      <c r="M40" s="24"/>
      <c r="N40" s="24"/>
      <c r="O40" s="68">
        <f t="shared" si="24"/>
        <v>97636.800000000003</v>
      </c>
      <c r="P40" s="47">
        <f>E40*S40</f>
        <v>100034.37</v>
      </c>
      <c r="Q40" s="47">
        <f>E40*T40</f>
        <v>8913.64</v>
      </c>
      <c r="R40" s="48">
        <f t="shared" si="6"/>
        <v>108948.01</v>
      </c>
      <c r="S40" s="48">
        <v>125042.96</v>
      </c>
      <c r="T40" s="48">
        <v>11142.05</v>
      </c>
      <c r="U40" s="48">
        <f t="shared" si="7"/>
        <v>136185.01</v>
      </c>
      <c r="V40" s="31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4">
      <c r="A41" s="39"/>
      <c r="B41" s="39"/>
      <c r="C41" s="34" t="s">
        <v>60</v>
      </c>
      <c r="D41" s="39"/>
      <c r="E41" s="35"/>
      <c r="F41" s="59">
        <f t="shared" ref="F41:H41" si="25">SUM(F42:F45)</f>
        <v>215412.14</v>
      </c>
      <c r="G41" s="59">
        <f t="shared" si="25"/>
        <v>15635</v>
      </c>
      <c r="H41" s="59">
        <f t="shared" si="25"/>
        <v>231047.14</v>
      </c>
      <c r="I41" s="35"/>
      <c r="J41" s="35"/>
      <c r="K41" s="35"/>
      <c r="L41" s="60"/>
      <c r="M41" s="60"/>
      <c r="N41" s="60"/>
      <c r="O41" s="61"/>
      <c r="P41" s="59"/>
      <c r="Q41" s="59"/>
      <c r="R41" s="59"/>
      <c r="S41" s="48">
        <v>0</v>
      </c>
      <c r="T41" s="48">
        <v>0</v>
      </c>
      <c r="U41" s="48">
        <f t="shared" si="7"/>
        <v>0</v>
      </c>
      <c r="V41" s="63"/>
      <c r="W41" s="23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ht="28.5" x14ac:dyDescent="0.4">
      <c r="A42" s="33">
        <v>31</v>
      </c>
      <c r="B42" s="33">
        <v>31</v>
      </c>
      <c r="C42" s="51" t="s">
        <v>61</v>
      </c>
      <c r="D42" s="49" t="s">
        <v>26</v>
      </c>
      <c r="E42" s="50">
        <v>53</v>
      </c>
      <c r="F42" s="45">
        <f t="shared" ref="F42:F45" si="26">E42*I42</f>
        <v>27633.14</v>
      </c>
      <c r="G42" s="45">
        <f t="shared" ref="G42:G45" si="27">E42*J42</f>
        <v>0</v>
      </c>
      <c r="H42" s="45">
        <f t="shared" ref="H42:H45" si="28">F42+G42</f>
        <v>27633.14</v>
      </c>
      <c r="I42" s="25">
        <v>521.38</v>
      </c>
      <c r="J42" s="25"/>
      <c r="K42" s="25"/>
      <c r="L42" s="24"/>
      <c r="M42" s="24"/>
      <c r="N42" s="24"/>
      <c r="O42" s="68">
        <f t="shared" ref="O42:O44" si="29">I42*$N$3</f>
        <v>834.21</v>
      </c>
      <c r="P42" s="47">
        <f>E42*S42</f>
        <v>56623.61</v>
      </c>
      <c r="Q42" s="47">
        <f>E42*T42</f>
        <v>0</v>
      </c>
      <c r="R42" s="48">
        <f t="shared" si="6"/>
        <v>56623.61</v>
      </c>
      <c r="S42" s="48">
        <v>1068.3699999999999</v>
      </c>
      <c r="T42" s="48">
        <v>0</v>
      </c>
      <c r="U42" s="48">
        <f t="shared" si="7"/>
        <v>1068.3699999999999</v>
      </c>
      <c r="V42" s="31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ht="28.5" x14ac:dyDescent="0.4">
      <c r="A43" s="33">
        <v>32</v>
      </c>
      <c r="B43" s="33">
        <v>32</v>
      </c>
      <c r="C43" s="51" t="s">
        <v>62</v>
      </c>
      <c r="D43" s="49" t="s">
        <v>26</v>
      </c>
      <c r="E43" s="50">
        <v>53</v>
      </c>
      <c r="F43" s="45">
        <f t="shared" si="26"/>
        <v>18550</v>
      </c>
      <c r="G43" s="45">
        <f t="shared" si="27"/>
        <v>1855</v>
      </c>
      <c r="H43" s="45">
        <f t="shared" si="28"/>
        <v>20405</v>
      </c>
      <c r="I43" s="25">
        <v>350</v>
      </c>
      <c r="J43" s="25">
        <v>35</v>
      </c>
      <c r="K43" s="25"/>
      <c r="L43" s="24"/>
      <c r="M43" s="24"/>
      <c r="N43" s="24"/>
      <c r="O43" s="68">
        <f t="shared" si="29"/>
        <v>560</v>
      </c>
      <c r="P43" s="47">
        <f>E43*S43</f>
        <v>38011.07</v>
      </c>
      <c r="Q43" s="47">
        <f>E43*T43</f>
        <v>2375.46</v>
      </c>
      <c r="R43" s="48">
        <f t="shared" si="6"/>
        <v>40386.53</v>
      </c>
      <c r="S43" s="48">
        <v>717.19</v>
      </c>
      <c r="T43" s="48">
        <v>44.82</v>
      </c>
      <c r="U43" s="48">
        <f t="shared" si="7"/>
        <v>762.01</v>
      </c>
      <c r="V43" s="31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4">
      <c r="A44" s="33">
        <v>33</v>
      </c>
      <c r="B44" s="33">
        <v>33</v>
      </c>
      <c r="C44" s="51" t="s">
        <v>63</v>
      </c>
      <c r="D44" s="49" t="s">
        <v>26</v>
      </c>
      <c r="E44" s="50">
        <v>53</v>
      </c>
      <c r="F44" s="45">
        <f t="shared" si="26"/>
        <v>5565</v>
      </c>
      <c r="G44" s="45">
        <f t="shared" si="27"/>
        <v>0</v>
      </c>
      <c r="H44" s="45">
        <f t="shared" si="28"/>
        <v>5565</v>
      </c>
      <c r="I44" s="25">
        <v>105</v>
      </c>
      <c r="J44" s="25"/>
      <c r="K44" s="25"/>
      <c r="L44" s="24"/>
      <c r="M44" s="24"/>
      <c r="N44" s="24"/>
      <c r="O44" s="68">
        <f t="shared" si="29"/>
        <v>168</v>
      </c>
      <c r="P44" s="47">
        <f>E44*S44</f>
        <v>11403.48</v>
      </c>
      <c r="Q44" s="47">
        <f>E44*T44</f>
        <v>0</v>
      </c>
      <c r="R44" s="48">
        <f t="shared" si="6"/>
        <v>11403.48</v>
      </c>
      <c r="S44" s="48">
        <v>215.16</v>
      </c>
      <c r="T44" s="48">
        <v>0</v>
      </c>
      <c r="U44" s="48">
        <f t="shared" si="7"/>
        <v>215.16</v>
      </c>
      <c r="V44" s="31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ht="42.75" x14ac:dyDescent="0.4">
      <c r="A45" s="33">
        <v>34</v>
      </c>
      <c r="B45" s="33">
        <v>34</v>
      </c>
      <c r="C45" s="51" t="s">
        <v>64</v>
      </c>
      <c r="D45" s="49" t="s">
        <v>26</v>
      </c>
      <c r="E45" s="50">
        <v>53</v>
      </c>
      <c r="F45" s="45">
        <f t="shared" si="26"/>
        <v>163664</v>
      </c>
      <c r="G45" s="45">
        <f t="shared" si="27"/>
        <v>13780</v>
      </c>
      <c r="H45" s="45">
        <f t="shared" si="28"/>
        <v>177444</v>
      </c>
      <c r="I45" s="25">
        <v>3088</v>
      </c>
      <c r="J45" s="67">
        <v>260</v>
      </c>
      <c r="K45" s="25"/>
      <c r="L45" s="24"/>
      <c r="M45" s="24"/>
      <c r="N45" s="24"/>
      <c r="O45" s="25">
        <v>3088</v>
      </c>
      <c r="P45" s="47">
        <f>E45*S45</f>
        <v>209603.87</v>
      </c>
      <c r="Q45" s="47">
        <f>E45*T45</f>
        <v>17647.939999999999</v>
      </c>
      <c r="R45" s="48">
        <f t="shared" si="6"/>
        <v>227251.81</v>
      </c>
      <c r="S45" s="48">
        <v>3954.79</v>
      </c>
      <c r="T45" s="48">
        <v>332.98</v>
      </c>
      <c r="U45" s="48">
        <f t="shared" si="7"/>
        <v>4287.7700000000004</v>
      </c>
      <c r="V45" s="31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4">
      <c r="A46" s="39"/>
      <c r="B46" s="39"/>
      <c r="C46" s="34" t="s">
        <v>65</v>
      </c>
      <c r="D46" s="39"/>
      <c r="E46" s="35"/>
      <c r="F46" s="59">
        <f t="shared" ref="F46:H46" si="30">SUM(F47:F50)</f>
        <v>53143.5</v>
      </c>
      <c r="G46" s="59">
        <f t="shared" si="30"/>
        <v>65637.539999999994</v>
      </c>
      <c r="H46" s="59">
        <f t="shared" si="30"/>
        <v>118781.04</v>
      </c>
      <c r="I46" s="35"/>
      <c r="J46" s="35"/>
      <c r="K46" s="35"/>
      <c r="L46" s="60"/>
      <c r="M46" s="60"/>
      <c r="N46" s="60"/>
      <c r="O46" s="61"/>
      <c r="P46" s="59"/>
      <c r="Q46" s="59"/>
      <c r="R46" s="59"/>
      <c r="S46" s="48">
        <v>0</v>
      </c>
      <c r="T46" s="48">
        <v>0</v>
      </c>
      <c r="U46" s="48">
        <f t="shared" si="7"/>
        <v>0</v>
      </c>
      <c r="V46" s="63"/>
      <c r="W46" s="23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x14ac:dyDescent="0.4">
      <c r="A47" s="33">
        <v>35</v>
      </c>
      <c r="B47" s="33">
        <v>35</v>
      </c>
      <c r="C47" s="51" t="s">
        <v>66</v>
      </c>
      <c r="D47" s="49" t="s">
        <v>26</v>
      </c>
      <c r="E47" s="69">
        <v>4.0000000000000001E-3</v>
      </c>
      <c r="F47" s="45">
        <f t="shared" ref="F47:F50" si="31">E47*I47</f>
        <v>3.1</v>
      </c>
      <c r="G47" s="45">
        <f t="shared" ref="G47:G50" si="32">E47*J47</f>
        <v>0</v>
      </c>
      <c r="H47" s="45">
        <f t="shared" ref="H47:H50" si="33">F47+G47</f>
        <v>3.1</v>
      </c>
      <c r="I47" s="25">
        <v>775</v>
      </c>
      <c r="J47" s="25"/>
      <c r="K47" s="25"/>
      <c r="L47" s="24"/>
      <c r="M47" s="24"/>
      <c r="N47" s="24"/>
      <c r="O47" s="68">
        <f t="shared" ref="O47:O50" si="34">I47*$N$3</f>
        <v>1240</v>
      </c>
      <c r="P47" s="47">
        <f>E47*S47</f>
        <v>6.35</v>
      </c>
      <c r="Q47" s="47">
        <f>E47*T47</f>
        <v>0</v>
      </c>
      <c r="R47" s="48">
        <f t="shared" si="6"/>
        <v>6.35</v>
      </c>
      <c r="S47" s="48">
        <v>1588.06</v>
      </c>
      <c r="T47" s="48">
        <v>0</v>
      </c>
      <c r="U47" s="48">
        <f t="shared" si="7"/>
        <v>1588.06</v>
      </c>
      <c r="V47" s="31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71.25" x14ac:dyDescent="0.4">
      <c r="A48" s="33">
        <v>36</v>
      </c>
      <c r="B48" s="33">
        <v>36</v>
      </c>
      <c r="C48" s="51" t="s">
        <v>67</v>
      </c>
      <c r="D48" s="49" t="s">
        <v>24</v>
      </c>
      <c r="E48" s="50">
        <v>4</v>
      </c>
      <c r="F48" s="45">
        <f t="shared" si="31"/>
        <v>2000</v>
      </c>
      <c r="G48" s="45">
        <f t="shared" si="32"/>
        <v>1164</v>
      </c>
      <c r="H48" s="45">
        <f t="shared" si="33"/>
        <v>3164</v>
      </c>
      <c r="I48" s="25">
        <v>500</v>
      </c>
      <c r="J48" s="67">
        <v>291</v>
      </c>
      <c r="K48" s="25"/>
      <c r="L48" s="24"/>
      <c r="M48" s="24"/>
      <c r="N48" s="24"/>
      <c r="O48" s="68">
        <f t="shared" si="34"/>
        <v>800</v>
      </c>
      <c r="P48" s="47">
        <f>E48*S48</f>
        <v>4098.24</v>
      </c>
      <c r="Q48" s="47">
        <f>E48*T48</f>
        <v>1490.72</v>
      </c>
      <c r="R48" s="48">
        <f t="shared" si="6"/>
        <v>5588.96</v>
      </c>
      <c r="S48" s="48">
        <v>1024.56</v>
      </c>
      <c r="T48" s="48">
        <v>372.68</v>
      </c>
      <c r="U48" s="48">
        <f t="shared" si="7"/>
        <v>1397.24</v>
      </c>
      <c r="V48" s="31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ht="57" x14ac:dyDescent="0.4">
      <c r="A49" s="33">
        <v>37</v>
      </c>
      <c r="B49" s="33">
        <v>37</v>
      </c>
      <c r="C49" s="66" t="s">
        <v>68</v>
      </c>
      <c r="D49" s="49" t="s">
        <v>31</v>
      </c>
      <c r="E49" s="50">
        <v>0.33</v>
      </c>
      <c r="F49" s="45">
        <f t="shared" si="31"/>
        <v>19724.099999999999</v>
      </c>
      <c r="G49" s="45">
        <f t="shared" si="32"/>
        <v>49500</v>
      </c>
      <c r="H49" s="45">
        <f t="shared" si="33"/>
        <v>69224.100000000006</v>
      </c>
      <c r="I49" s="25">
        <v>59770</v>
      </c>
      <c r="J49" s="67">
        <v>150000</v>
      </c>
      <c r="K49" s="25"/>
      <c r="L49" s="24"/>
      <c r="M49" s="24"/>
      <c r="N49" s="24"/>
      <c r="O49" s="68">
        <f t="shared" si="34"/>
        <v>95632</v>
      </c>
      <c r="P49" s="47">
        <f>E49*S49</f>
        <v>40416.89</v>
      </c>
      <c r="Q49" s="47">
        <f>E49*T49</f>
        <v>63394.400000000001</v>
      </c>
      <c r="R49" s="48">
        <f t="shared" si="6"/>
        <v>103811.29</v>
      </c>
      <c r="S49" s="48">
        <v>122475.42</v>
      </c>
      <c r="T49" s="48">
        <v>192104.24</v>
      </c>
      <c r="U49" s="48">
        <f t="shared" si="7"/>
        <v>314579.65999999997</v>
      </c>
      <c r="V49" s="31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28.5" x14ac:dyDescent="0.4">
      <c r="A50" s="33">
        <v>38</v>
      </c>
      <c r="B50" s="33">
        <v>38</v>
      </c>
      <c r="C50" s="51" t="s">
        <v>69</v>
      </c>
      <c r="D50" s="49" t="s">
        <v>26</v>
      </c>
      <c r="E50" s="50">
        <v>15.63</v>
      </c>
      <c r="F50" s="45">
        <f t="shared" si="31"/>
        <v>31416.3</v>
      </c>
      <c r="G50" s="45">
        <f t="shared" si="32"/>
        <v>14973.54</v>
      </c>
      <c r="H50" s="45">
        <f t="shared" si="33"/>
        <v>46389.84</v>
      </c>
      <c r="I50" s="25">
        <v>2010</v>
      </c>
      <c r="J50" s="67">
        <v>958</v>
      </c>
      <c r="K50" s="25"/>
      <c r="L50" s="24"/>
      <c r="M50" s="24"/>
      <c r="N50" s="24"/>
      <c r="O50" s="68">
        <f t="shared" si="34"/>
        <v>3216</v>
      </c>
      <c r="P50" s="47">
        <f>E50*S50</f>
        <v>64375.44</v>
      </c>
      <c r="Q50" s="47">
        <f>E50*T50</f>
        <v>19176.599999999999</v>
      </c>
      <c r="R50" s="48">
        <f t="shared" si="6"/>
        <v>83552.039999999994</v>
      </c>
      <c r="S50" s="48">
        <v>4118.71</v>
      </c>
      <c r="T50" s="48">
        <v>1226.9100000000001</v>
      </c>
      <c r="U50" s="48">
        <f t="shared" si="7"/>
        <v>5345.62</v>
      </c>
      <c r="V50" s="31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ht="28.5" x14ac:dyDescent="0.4">
      <c r="A51" s="39"/>
      <c r="B51" s="39"/>
      <c r="C51" s="34" t="s">
        <v>70</v>
      </c>
      <c r="D51" s="39"/>
      <c r="E51" s="35"/>
      <c r="F51" s="59">
        <f t="shared" ref="F51:H51" si="35">SUM(F52:F55)</f>
        <v>364290.52</v>
      </c>
      <c r="G51" s="59">
        <f t="shared" si="35"/>
        <v>25217</v>
      </c>
      <c r="H51" s="59">
        <f t="shared" si="35"/>
        <v>389507.52</v>
      </c>
      <c r="I51" s="35"/>
      <c r="J51" s="35"/>
      <c r="K51" s="35"/>
      <c r="L51" s="60"/>
      <c r="M51" s="60"/>
      <c r="N51" s="60"/>
      <c r="O51" s="61"/>
      <c r="P51" s="59"/>
      <c r="Q51" s="59"/>
      <c r="R51" s="59"/>
      <c r="S51" s="48">
        <v>0</v>
      </c>
      <c r="T51" s="48">
        <v>0</v>
      </c>
      <c r="U51" s="48">
        <f t="shared" si="7"/>
        <v>0</v>
      </c>
      <c r="V51" s="63"/>
      <c r="W51" s="23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x14ac:dyDescent="0.4">
      <c r="A52" s="33">
        <v>39</v>
      </c>
      <c r="B52" s="33">
        <v>39</v>
      </c>
      <c r="C52" s="51" t="s">
        <v>55</v>
      </c>
      <c r="D52" s="49" t="s">
        <v>26</v>
      </c>
      <c r="E52" s="50">
        <v>151</v>
      </c>
      <c r="F52" s="45">
        <f t="shared" ref="F52:F55" si="36">E52*I52</f>
        <v>266068.03999999998</v>
      </c>
      <c r="G52" s="45">
        <f t="shared" ref="G52:G55" si="37">E52*J52</f>
        <v>0</v>
      </c>
      <c r="H52" s="45">
        <f t="shared" ref="H52:H55" si="38">F52+G52</f>
        <v>266068.03999999998</v>
      </c>
      <c r="I52" s="25">
        <v>1762.04</v>
      </c>
      <c r="J52" s="25"/>
      <c r="K52" s="25"/>
      <c r="L52" s="24"/>
      <c r="M52" s="24"/>
      <c r="N52" s="24"/>
      <c r="O52" s="68">
        <f t="shared" ref="O52:O55" si="39">I52*$N$3</f>
        <v>2819.26</v>
      </c>
      <c r="P52" s="47">
        <f>E52*S52</f>
        <v>545202.11</v>
      </c>
      <c r="Q52" s="47">
        <f>E52*T52</f>
        <v>0</v>
      </c>
      <c r="R52" s="48">
        <f t="shared" si="6"/>
        <v>545202.11</v>
      </c>
      <c r="S52" s="48">
        <v>3610.61</v>
      </c>
      <c r="T52" s="48">
        <v>0</v>
      </c>
      <c r="U52" s="48">
        <f t="shared" si="7"/>
        <v>3610.61</v>
      </c>
      <c r="V52" s="31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4">
      <c r="A53" s="33">
        <v>40</v>
      </c>
      <c r="B53" s="33">
        <v>40</v>
      </c>
      <c r="C53" s="51" t="s">
        <v>56</v>
      </c>
      <c r="D53" s="49" t="s">
        <v>26</v>
      </c>
      <c r="E53" s="50">
        <v>151</v>
      </c>
      <c r="F53" s="45">
        <f t="shared" si="36"/>
        <v>22360.080000000002</v>
      </c>
      <c r="G53" s="45">
        <f t="shared" si="37"/>
        <v>0</v>
      </c>
      <c r="H53" s="45">
        <f t="shared" si="38"/>
        <v>22360.080000000002</v>
      </c>
      <c r="I53" s="25">
        <v>148.08000000000001</v>
      </c>
      <c r="J53" s="25"/>
      <c r="K53" s="25"/>
      <c r="L53" s="24"/>
      <c r="M53" s="24"/>
      <c r="N53" s="24"/>
      <c r="O53" s="68">
        <f t="shared" si="39"/>
        <v>236.93</v>
      </c>
      <c r="P53" s="47">
        <f>E53*S53</f>
        <v>45819.44</v>
      </c>
      <c r="Q53" s="47">
        <f>E53*T53</f>
        <v>0</v>
      </c>
      <c r="R53" s="48">
        <f t="shared" si="6"/>
        <v>45819.44</v>
      </c>
      <c r="S53" s="48">
        <v>303.44</v>
      </c>
      <c r="T53" s="48">
        <v>0</v>
      </c>
      <c r="U53" s="48">
        <f t="shared" si="7"/>
        <v>303.44</v>
      </c>
      <c r="V53" s="31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4">
      <c r="A54" s="33">
        <v>41</v>
      </c>
      <c r="B54" s="33">
        <v>41</v>
      </c>
      <c r="C54" s="51" t="s">
        <v>57</v>
      </c>
      <c r="D54" s="49" t="s">
        <v>26</v>
      </c>
      <c r="E54" s="50">
        <v>151</v>
      </c>
      <c r="F54" s="45">
        <f t="shared" si="36"/>
        <v>31166.400000000001</v>
      </c>
      <c r="G54" s="45">
        <f t="shared" si="37"/>
        <v>0</v>
      </c>
      <c r="H54" s="45">
        <f t="shared" si="38"/>
        <v>31166.400000000001</v>
      </c>
      <c r="I54" s="25">
        <v>206.4</v>
      </c>
      <c r="J54" s="25"/>
      <c r="K54" s="25"/>
      <c r="L54" s="24"/>
      <c r="M54" s="24"/>
      <c r="N54" s="24"/>
      <c r="O54" s="68">
        <f t="shared" si="39"/>
        <v>330.24</v>
      </c>
      <c r="P54" s="47">
        <f>E54*S54</f>
        <v>63863.94</v>
      </c>
      <c r="Q54" s="47">
        <f>E54*T54</f>
        <v>0</v>
      </c>
      <c r="R54" s="48">
        <f t="shared" si="6"/>
        <v>63863.94</v>
      </c>
      <c r="S54" s="48">
        <v>422.94</v>
      </c>
      <c r="T54" s="48">
        <v>0</v>
      </c>
      <c r="U54" s="48">
        <f t="shared" si="7"/>
        <v>422.94</v>
      </c>
      <c r="V54" s="31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ht="28.5" x14ac:dyDescent="0.4">
      <c r="A55" s="33">
        <v>42</v>
      </c>
      <c r="B55" s="33">
        <v>42</v>
      </c>
      <c r="C55" s="51" t="s">
        <v>58</v>
      </c>
      <c r="D55" s="49" t="s">
        <v>26</v>
      </c>
      <c r="E55" s="50">
        <v>151</v>
      </c>
      <c r="F55" s="45">
        <f t="shared" si="36"/>
        <v>44696</v>
      </c>
      <c r="G55" s="45">
        <f t="shared" si="37"/>
        <v>25217</v>
      </c>
      <c r="H55" s="45">
        <f t="shared" si="38"/>
        <v>69913</v>
      </c>
      <c r="I55" s="25">
        <v>296</v>
      </c>
      <c r="J55" s="67">
        <v>167</v>
      </c>
      <c r="K55" s="25"/>
      <c r="L55" s="24"/>
      <c r="M55" s="24"/>
      <c r="N55" s="24"/>
      <c r="O55" s="68">
        <f t="shared" si="39"/>
        <v>473.6</v>
      </c>
      <c r="P55" s="47">
        <f>E55*S55</f>
        <v>91587.54</v>
      </c>
      <c r="Q55" s="47">
        <f>E55*T55</f>
        <v>32295.88</v>
      </c>
      <c r="R55" s="48">
        <f t="shared" si="6"/>
        <v>123883.42</v>
      </c>
      <c r="S55" s="48">
        <v>606.54</v>
      </c>
      <c r="T55" s="48">
        <v>213.88</v>
      </c>
      <c r="U55" s="48">
        <f t="shared" si="7"/>
        <v>820.42</v>
      </c>
      <c r="V55" s="31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42.75" x14ac:dyDescent="0.4">
      <c r="A56" s="39"/>
      <c r="B56" s="39"/>
      <c r="C56" s="40" t="s">
        <v>71</v>
      </c>
      <c r="D56" s="57"/>
      <c r="E56" s="35"/>
      <c r="F56" s="59">
        <f t="shared" ref="F56:H56" si="40">SUM(F57:F67)</f>
        <v>15505736.560000001</v>
      </c>
      <c r="G56" s="59">
        <f t="shared" si="40"/>
        <v>7807549.7199999997</v>
      </c>
      <c r="H56" s="59">
        <f t="shared" si="40"/>
        <v>23313286.280000001</v>
      </c>
      <c r="I56" s="35"/>
      <c r="J56" s="35"/>
      <c r="K56" s="35"/>
      <c r="L56" s="60"/>
      <c r="M56" s="60"/>
      <c r="N56" s="60"/>
      <c r="O56" s="61"/>
      <c r="P56" s="59"/>
      <c r="Q56" s="59"/>
      <c r="R56" s="59"/>
      <c r="S56" s="48">
        <v>0</v>
      </c>
      <c r="T56" s="48">
        <v>0</v>
      </c>
      <c r="U56" s="48">
        <f t="shared" si="7"/>
        <v>0</v>
      </c>
      <c r="V56" s="63"/>
      <c r="W56" s="23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ht="28.5" x14ac:dyDescent="0.4">
      <c r="A57" s="33">
        <v>43</v>
      </c>
      <c r="B57" s="33">
        <v>43</v>
      </c>
      <c r="C57" s="51" t="s">
        <v>72</v>
      </c>
      <c r="D57" s="49" t="s">
        <v>31</v>
      </c>
      <c r="E57" s="50">
        <v>4.9400000000000004</v>
      </c>
      <c r="F57" s="45">
        <f t="shared" ref="F57:F67" si="41">E57*I57</f>
        <v>62021.7</v>
      </c>
      <c r="G57" s="45">
        <f t="shared" ref="G57:G67" si="42">E57*J57</f>
        <v>354034.98</v>
      </c>
      <c r="H57" s="45">
        <f t="shared" ref="H57:H67" si="43">F57+G57</f>
        <v>416056.68</v>
      </c>
      <c r="I57" s="25">
        <v>12555</v>
      </c>
      <c r="J57" s="67">
        <v>71667</v>
      </c>
      <c r="K57" s="25"/>
      <c r="L57" s="24"/>
      <c r="M57" s="24"/>
      <c r="N57" s="24"/>
      <c r="O57" s="65">
        <f t="shared" ref="O57:O67" si="44">I57*$M$3</f>
        <v>17577</v>
      </c>
      <c r="P57" s="47">
        <f>E57*S57</f>
        <v>111203.25</v>
      </c>
      <c r="Q57" s="47">
        <f>E57*T57</f>
        <v>453410.84</v>
      </c>
      <c r="R57" s="48">
        <f t="shared" si="6"/>
        <v>564614.09</v>
      </c>
      <c r="S57" s="48">
        <v>22510.78</v>
      </c>
      <c r="T57" s="48">
        <v>91783.57</v>
      </c>
      <c r="U57" s="48">
        <f t="shared" si="7"/>
        <v>114294.35</v>
      </c>
      <c r="V57" s="31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4">
      <c r="A58" s="33">
        <v>44</v>
      </c>
      <c r="B58" s="33">
        <v>44</v>
      </c>
      <c r="C58" s="51" t="s">
        <v>73</v>
      </c>
      <c r="D58" s="49" t="s">
        <v>26</v>
      </c>
      <c r="E58" s="50">
        <v>2225.7800000000002</v>
      </c>
      <c r="F58" s="45">
        <f t="shared" si="41"/>
        <v>12824944.359999999</v>
      </c>
      <c r="G58" s="45">
        <f t="shared" si="42"/>
        <v>6305634.7400000002</v>
      </c>
      <c r="H58" s="45">
        <f t="shared" si="43"/>
        <v>19130579.100000001</v>
      </c>
      <c r="I58" s="25">
        <v>5762</v>
      </c>
      <c r="J58" s="70">
        <v>2833</v>
      </c>
      <c r="K58" s="25"/>
      <c r="L58" s="24"/>
      <c r="M58" s="24"/>
      <c r="N58" s="24"/>
      <c r="O58" s="65">
        <f t="shared" si="44"/>
        <v>8066.8</v>
      </c>
      <c r="P58" s="47">
        <f>E58*S58</f>
        <v>22994778.02</v>
      </c>
      <c r="Q58" s="47">
        <f>E58*T58</f>
        <v>8075597.25</v>
      </c>
      <c r="R58" s="48">
        <f t="shared" si="6"/>
        <v>31070375.27</v>
      </c>
      <c r="S58" s="48">
        <v>10331.11</v>
      </c>
      <c r="T58" s="48">
        <v>3628.21</v>
      </c>
      <c r="U58" s="48">
        <f t="shared" si="7"/>
        <v>13959.32</v>
      </c>
      <c r="V58" s="31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ht="42.75" x14ac:dyDescent="0.4">
      <c r="A59" s="33">
        <v>45</v>
      </c>
      <c r="B59" s="33">
        <v>45</v>
      </c>
      <c r="C59" s="51" t="s">
        <v>74</v>
      </c>
      <c r="D59" s="49" t="s">
        <v>26</v>
      </c>
      <c r="E59" s="50">
        <v>478.08</v>
      </c>
      <c r="F59" s="45">
        <f t="shared" si="41"/>
        <v>1309939.2</v>
      </c>
      <c r="G59" s="45">
        <f t="shared" si="42"/>
        <v>717120</v>
      </c>
      <c r="H59" s="45">
        <f t="shared" si="43"/>
        <v>2027059.2</v>
      </c>
      <c r="I59" s="25">
        <v>2740</v>
      </c>
      <c r="J59" s="67">
        <v>1500</v>
      </c>
      <c r="K59" s="25"/>
      <c r="L59" s="24"/>
      <c r="M59" s="24"/>
      <c r="N59" s="24"/>
      <c r="O59" s="65">
        <f t="shared" si="44"/>
        <v>3836</v>
      </c>
      <c r="P59" s="47">
        <f>E59*S59</f>
        <v>2348687.52</v>
      </c>
      <c r="Q59" s="47">
        <f>E59*T59</f>
        <v>918410.8</v>
      </c>
      <c r="R59" s="48">
        <f t="shared" si="6"/>
        <v>3267098.32</v>
      </c>
      <c r="S59" s="48">
        <v>4912.75</v>
      </c>
      <c r="T59" s="48">
        <v>1921.04</v>
      </c>
      <c r="U59" s="48">
        <f t="shared" si="7"/>
        <v>6833.79</v>
      </c>
      <c r="V59" s="31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4">
      <c r="A60" s="33">
        <v>46</v>
      </c>
      <c r="B60" s="33">
        <v>46</v>
      </c>
      <c r="C60" s="66" t="s">
        <v>75</v>
      </c>
      <c r="D60" s="49" t="s">
        <v>24</v>
      </c>
      <c r="E60" s="50">
        <v>1800</v>
      </c>
      <c r="F60" s="45">
        <f t="shared" si="41"/>
        <v>358200</v>
      </c>
      <c r="G60" s="45">
        <f t="shared" si="42"/>
        <v>0</v>
      </c>
      <c r="H60" s="45">
        <f t="shared" si="43"/>
        <v>358200</v>
      </c>
      <c r="I60" s="25">
        <v>199</v>
      </c>
      <c r="J60" s="25"/>
      <c r="K60" s="25"/>
      <c r="L60" s="24"/>
      <c r="M60" s="24"/>
      <c r="N60" s="24"/>
      <c r="O60" s="65">
        <f t="shared" si="44"/>
        <v>278.60000000000002</v>
      </c>
      <c r="P60" s="47">
        <f>E60*S60</f>
        <v>642240</v>
      </c>
      <c r="Q60" s="47">
        <f>E60*T60</f>
        <v>0</v>
      </c>
      <c r="R60" s="48">
        <f t="shared" si="6"/>
        <v>642240</v>
      </c>
      <c r="S60" s="48">
        <v>356.8</v>
      </c>
      <c r="T60" s="48">
        <v>0</v>
      </c>
      <c r="U60" s="48">
        <f t="shared" si="7"/>
        <v>356.8</v>
      </c>
      <c r="V60" s="31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4">
      <c r="A61" s="33">
        <v>47</v>
      </c>
      <c r="B61" s="33">
        <v>47</v>
      </c>
      <c r="C61" s="66" t="s">
        <v>76</v>
      </c>
      <c r="D61" s="49" t="s">
        <v>24</v>
      </c>
      <c r="E61" s="50">
        <v>1800</v>
      </c>
      <c r="F61" s="45">
        <f t="shared" si="41"/>
        <v>358200</v>
      </c>
      <c r="G61" s="45">
        <f t="shared" si="42"/>
        <v>0</v>
      </c>
      <c r="H61" s="45">
        <f t="shared" si="43"/>
        <v>358200</v>
      </c>
      <c r="I61" s="25">
        <v>199</v>
      </c>
      <c r="J61" s="25"/>
      <c r="K61" s="25"/>
      <c r="L61" s="24"/>
      <c r="M61" s="24"/>
      <c r="N61" s="24"/>
      <c r="O61" s="65">
        <f t="shared" si="44"/>
        <v>278.60000000000002</v>
      </c>
      <c r="P61" s="47">
        <f>E61*S61</f>
        <v>642240</v>
      </c>
      <c r="Q61" s="47">
        <f>E61*T61</f>
        <v>0</v>
      </c>
      <c r="R61" s="48">
        <f t="shared" si="6"/>
        <v>642240</v>
      </c>
      <c r="S61" s="48">
        <v>356.8</v>
      </c>
      <c r="T61" s="48">
        <v>0</v>
      </c>
      <c r="U61" s="48">
        <f t="shared" si="7"/>
        <v>356.8</v>
      </c>
      <c r="V61" s="31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42.75" x14ac:dyDescent="0.4">
      <c r="A62" s="33">
        <v>48</v>
      </c>
      <c r="B62" s="33">
        <v>48</v>
      </c>
      <c r="C62" s="51" t="s">
        <v>77</v>
      </c>
      <c r="D62" s="71" t="s">
        <v>24</v>
      </c>
      <c r="E62" s="70">
        <v>283</v>
      </c>
      <c r="F62" s="45">
        <f t="shared" si="41"/>
        <v>254841.5</v>
      </c>
      <c r="G62" s="45">
        <f t="shared" si="42"/>
        <v>297150</v>
      </c>
      <c r="H62" s="45">
        <f t="shared" si="43"/>
        <v>551991.5</v>
      </c>
      <c r="I62" s="25">
        <v>900.5</v>
      </c>
      <c r="J62" s="67">
        <v>1050</v>
      </c>
      <c r="K62" s="25"/>
      <c r="L62" s="24"/>
      <c r="M62" s="24"/>
      <c r="N62" s="24"/>
      <c r="O62" s="65">
        <f t="shared" si="44"/>
        <v>1260.7</v>
      </c>
      <c r="P62" s="47">
        <f>E62*S62</f>
        <v>456923.31</v>
      </c>
      <c r="Q62" s="47">
        <f>E62*T62</f>
        <v>380558.59</v>
      </c>
      <c r="R62" s="48">
        <f t="shared" si="6"/>
        <v>837481.9</v>
      </c>
      <c r="S62" s="48">
        <v>1614.57</v>
      </c>
      <c r="T62" s="48">
        <v>1344.73</v>
      </c>
      <c r="U62" s="48">
        <f t="shared" si="7"/>
        <v>2959.3</v>
      </c>
      <c r="V62" s="31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4">
      <c r="A63" s="33">
        <v>49</v>
      </c>
      <c r="B63" s="33">
        <v>49</v>
      </c>
      <c r="C63" s="51" t="s">
        <v>78</v>
      </c>
      <c r="D63" s="49" t="s">
        <v>26</v>
      </c>
      <c r="E63" s="50">
        <v>41</v>
      </c>
      <c r="F63" s="45">
        <f t="shared" si="41"/>
        <v>146534</v>
      </c>
      <c r="G63" s="45">
        <f t="shared" si="42"/>
        <v>43050</v>
      </c>
      <c r="H63" s="45">
        <f t="shared" si="43"/>
        <v>189584</v>
      </c>
      <c r="I63" s="25">
        <v>3574</v>
      </c>
      <c r="J63" s="67">
        <v>1050</v>
      </c>
      <c r="K63" s="25"/>
      <c r="L63" s="24"/>
      <c r="M63" s="24"/>
      <c r="N63" s="24"/>
      <c r="O63" s="65">
        <f t="shared" si="44"/>
        <v>5003.6000000000004</v>
      </c>
      <c r="P63" s="47">
        <f>E63*S63</f>
        <v>262731.69</v>
      </c>
      <c r="Q63" s="47">
        <f>E63*T63</f>
        <v>55133.93</v>
      </c>
      <c r="R63" s="48">
        <f t="shared" si="6"/>
        <v>317865.62</v>
      </c>
      <c r="S63" s="48">
        <v>6408.09</v>
      </c>
      <c r="T63" s="48">
        <v>1344.73</v>
      </c>
      <c r="U63" s="48">
        <f t="shared" si="7"/>
        <v>7752.82</v>
      </c>
      <c r="V63" s="31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4">
      <c r="A64" s="33">
        <v>50</v>
      </c>
      <c r="B64" s="33">
        <v>50</v>
      </c>
      <c r="C64" s="51" t="s">
        <v>79</v>
      </c>
      <c r="D64" s="49" t="s">
        <v>24</v>
      </c>
      <c r="E64" s="50">
        <v>283</v>
      </c>
      <c r="F64" s="45">
        <f t="shared" si="41"/>
        <v>56317</v>
      </c>
      <c r="G64" s="45">
        <f t="shared" si="42"/>
        <v>90560</v>
      </c>
      <c r="H64" s="45">
        <f t="shared" si="43"/>
        <v>146877</v>
      </c>
      <c r="I64" s="25">
        <v>199</v>
      </c>
      <c r="J64" s="67">
        <v>320</v>
      </c>
      <c r="K64" s="25"/>
      <c r="L64" s="24"/>
      <c r="M64" s="24"/>
      <c r="N64" s="24"/>
      <c r="O64" s="65">
        <f t="shared" si="44"/>
        <v>278.60000000000002</v>
      </c>
      <c r="P64" s="47">
        <f>E64*S64</f>
        <v>100974.39999999999</v>
      </c>
      <c r="Q64" s="47">
        <f>E64*T64</f>
        <v>115979.06</v>
      </c>
      <c r="R64" s="48">
        <f t="shared" si="6"/>
        <v>216953.46</v>
      </c>
      <c r="S64" s="48">
        <v>356.8</v>
      </c>
      <c r="T64" s="48">
        <v>409.82</v>
      </c>
      <c r="U64" s="48">
        <f t="shared" si="7"/>
        <v>766.62</v>
      </c>
      <c r="V64" s="31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  <row r="65" spans="1:37" ht="28.5" x14ac:dyDescent="0.4">
      <c r="A65" s="33">
        <v>51</v>
      </c>
      <c r="B65" s="33">
        <v>51</v>
      </c>
      <c r="C65" s="51" t="s">
        <v>80</v>
      </c>
      <c r="D65" s="49" t="s">
        <v>21</v>
      </c>
      <c r="E65" s="50">
        <v>6</v>
      </c>
      <c r="F65" s="45">
        <f t="shared" si="41"/>
        <v>53430</v>
      </c>
      <c r="G65" s="45">
        <f t="shared" si="42"/>
        <v>0</v>
      </c>
      <c r="H65" s="45">
        <f t="shared" si="43"/>
        <v>53430</v>
      </c>
      <c r="I65" s="25">
        <v>8905</v>
      </c>
      <c r="J65" s="25"/>
      <c r="K65" s="25"/>
      <c r="L65" s="24"/>
      <c r="M65" s="24"/>
      <c r="N65" s="24"/>
      <c r="O65" s="65">
        <f t="shared" si="44"/>
        <v>12467</v>
      </c>
      <c r="P65" s="47">
        <f>E65*S65</f>
        <v>95798.52</v>
      </c>
      <c r="Q65" s="47">
        <f>E65*T65</f>
        <v>0</v>
      </c>
      <c r="R65" s="48">
        <f t="shared" si="6"/>
        <v>95798.52</v>
      </c>
      <c r="S65" s="48">
        <v>15966.42</v>
      </c>
      <c r="T65" s="48">
        <v>0</v>
      </c>
      <c r="U65" s="48">
        <f t="shared" si="7"/>
        <v>15966.42</v>
      </c>
      <c r="V65" s="31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42.75" x14ac:dyDescent="0.4">
      <c r="A66" s="33">
        <v>52</v>
      </c>
      <c r="B66" s="33">
        <v>52</v>
      </c>
      <c r="C66" s="66" t="s">
        <v>81</v>
      </c>
      <c r="D66" s="49" t="s">
        <v>24</v>
      </c>
      <c r="E66" s="50">
        <v>132.6</v>
      </c>
      <c r="F66" s="45">
        <f t="shared" si="41"/>
        <v>31558.799999999999</v>
      </c>
      <c r="G66" s="45">
        <f t="shared" si="42"/>
        <v>0</v>
      </c>
      <c r="H66" s="45">
        <f t="shared" si="43"/>
        <v>31558.799999999999</v>
      </c>
      <c r="I66" s="25">
        <v>238</v>
      </c>
      <c r="J66" s="25"/>
      <c r="K66" s="25"/>
      <c r="L66" s="24"/>
      <c r="M66" s="24"/>
      <c r="N66" s="24"/>
      <c r="O66" s="65">
        <f t="shared" si="44"/>
        <v>333.2</v>
      </c>
      <c r="P66" s="47">
        <f>E66*S66</f>
        <v>56584.4</v>
      </c>
      <c r="Q66" s="47">
        <f>E66*T66</f>
        <v>0</v>
      </c>
      <c r="R66" s="48">
        <f t="shared" si="6"/>
        <v>56584.4</v>
      </c>
      <c r="S66" s="48">
        <v>426.73</v>
      </c>
      <c r="T66" s="48">
        <v>0</v>
      </c>
      <c r="U66" s="48">
        <f t="shared" si="7"/>
        <v>426.73</v>
      </c>
      <c r="V66" s="31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37" x14ac:dyDescent="0.4">
      <c r="A67" s="33">
        <v>53</v>
      </c>
      <c r="B67" s="33">
        <v>53</v>
      </c>
      <c r="C67" s="51" t="s">
        <v>82</v>
      </c>
      <c r="D67" s="49" t="s">
        <v>24</v>
      </c>
      <c r="E67" s="50">
        <v>250</v>
      </c>
      <c r="F67" s="45">
        <f t="shared" si="41"/>
        <v>49750</v>
      </c>
      <c r="G67" s="45">
        <f t="shared" si="42"/>
        <v>0</v>
      </c>
      <c r="H67" s="45">
        <f t="shared" si="43"/>
        <v>49750</v>
      </c>
      <c r="I67" s="25">
        <v>199</v>
      </c>
      <c r="J67" s="25"/>
      <c r="K67" s="25"/>
      <c r="L67" s="24"/>
      <c r="M67" s="24"/>
      <c r="N67" s="24"/>
      <c r="O67" s="65">
        <f t="shared" si="44"/>
        <v>278.60000000000002</v>
      </c>
      <c r="P67" s="47">
        <f>E67*S67</f>
        <v>89200</v>
      </c>
      <c r="Q67" s="47">
        <f>E67*T67</f>
        <v>0</v>
      </c>
      <c r="R67" s="48">
        <f t="shared" si="6"/>
        <v>89200</v>
      </c>
      <c r="S67" s="48">
        <v>356.8</v>
      </c>
      <c r="T67" s="48">
        <v>0</v>
      </c>
      <c r="U67" s="48">
        <f t="shared" si="7"/>
        <v>356.8</v>
      </c>
      <c r="V67" s="31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28.5" x14ac:dyDescent="0.4">
      <c r="A68" s="39"/>
      <c r="B68" s="39"/>
      <c r="C68" s="40" t="s">
        <v>83</v>
      </c>
      <c r="D68" s="57"/>
      <c r="E68" s="58"/>
      <c r="F68" s="59">
        <f t="shared" ref="F68:H68" si="45">SUM(F69:F70)</f>
        <v>3575412</v>
      </c>
      <c r="G68" s="59">
        <f t="shared" si="45"/>
        <v>938748</v>
      </c>
      <c r="H68" s="59">
        <f t="shared" si="45"/>
        <v>4514160</v>
      </c>
      <c r="I68" s="35"/>
      <c r="J68" s="35"/>
      <c r="K68" s="35"/>
      <c r="L68" s="60"/>
      <c r="M68" s="60"/>
      <c r="N68" s="60"/>
      <c r="O68" s="61"/>
      <c r="P68" s="59"/>
      <c r="Q68" s="59"/>
      <c r="R68" s="59"/>
      <c r="S68" s="48">
        <v>0</v>
      </c>
      <c r="T68" s="48">
        <v>0</v>
      </c>
      <c r="U68" s="48">
        <f t="shared" si="7"/>
        <v>0</v>
      </c>
      <c r="V68" s="63"/>
      <c r="W68" s="23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x14ac:dyDescent="0.4">
      <c r="A69" s="33">
        <v>54</v>
      </c>
      <c r="B69" s="33">
        <v>54</v>
      </c>
      <c r="C69" s="51" t="s">
        <v>84</v>
      </c>
      <c r="D69" s="49" t="s">
        <v>26</v>
      </c>
      <c r="E69" s="50">
        <v>656</v>
      </c>
      <c r="F69" s="45">
        <f t="shared" ref="F69:F70" si="46">E69*I69</f>
        <v>348992</v>
      </c>
      <c r="G69" s="45">
        <f t="shared" ref="G69:G70" si="47">E69*J69</f>
        <v>262400</v>
      </c>
      <c r="H69" s="45">
        <f t="shared" ref="H69:H70" si="48">F69+G69</f>
        <v>611392</v>
      </c>
      <c r="I69" s="25">
        <v>532</v>
      </c>
      <c r="J69" s="67">
        <v>400</v>
      </c>
      <c r="K69" s="25"/>
      <c r="L69" s="24"/>
      <c r="M69" s="24"/>
      <c r="N69" s="24"/>
      <c r="O69" s="52"/>
      <c r="P69" s="47">
        <f>E69*S69</f>
        <v>0</v>
      </c>
      <c r="Q69" s="47">
        <f>E69*T69</f>
        <v>336055.68</v>
      </c>
      <c r="R69" s="48">
        <f t="shared" si="6"/>
        <v>336055.68</v>
      </c>
      <c r="S69" s="48">
        <v>0</v>
      </c>
      <c r="T69" s="48">
        <v>512.28</v>
      </c>
      <c r="U69" s="48">
        <f t="shared" si="7"/>
        <v>512.28</v>
      </c>
      <c r="V69" s="31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28.5" x14ac:dyDescent="0.4">
      <c r="A70" s="33">
        <v>55</v>
      </c>
      <c r="B70" s="33">
        <v>55</v>
      </c>
      <c r="C70" s="72" t="s">
        <v>85</v>
      </c>
      <c r="D70" s="49" t="s">
        <v>26</v>
      </c>
      <c r="E70" s="50">
        <v>706</v>
      </c>
      <c r="F70" s="73">
        <f t="shared" si="46"/>
        <v>3226420</v>
      </c>
      <c r="G70" s="45">
        <f t="shared" si="47"/>
        <v>676348</v>
      </c>
      <c r="H70" s="45">
        <f t="shared" si="48"/>
        <v>3902768</v>
      </c>
      <c r="I70" s="70">
        <v>4570</v>
      </c>
      <c r="J70" s="67">
        <v>958</v>
      </c>
      <c r="K70" s="25"/>
      <c r="L70" s="24"/>
      <c r="M70" s="24"/>
      <c r="N70" s="24"/>
      <c r="O70" s="65">
        <f>I70*$M$3</f>
        <v>6398</v>
      </c>
      <c r="P70" s="47">
        <f>E70*S70</f>
        <v>5784886.3399999999</v>
      </c>
      <c r="Q70" s="47">
        <f>E70*T70</f>
        <v>866198.46</v>
      </c>
      <c r="R70" s="48">
        <f t="shared" si="6"/>
        <v>6651084.7999999998</v>
      </c>
      <c r="S70" s="48">
        <v>8193.89</v>
      </c>
      <c r="T70" s="48">
        <v>1226.9100000000001</v>
      </c>
      <c r="U70" s="48">
        <f t="shared" si="7"/>
        <v>9420.7999999999993</v>
      </c>
      <c r="V70" s="31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</row>
    <row r="71" spans="1:37" x14ac:dyDescent="0.4">
      <c r="A71" s="39"/>
      <c r="B71" s="39"/>
      <c r="C71" s="40" t="s">
        <v>86</v>
      </c>
      <c r="D71" s="57"/>
      <c r="E71" s="58"/>
      <c r="F71" s="59">
        <f t="shared" ref="F71:H71" si="49">SUM(F72:F73)</f>
        <v>42082.5</v>
      </c>
      <c r="G71" s="59">
        <f t="shared" si="49"/>
        <v>35750</v>
      </c>
      <c r="H71" s="59">
        <f t="shared" si="49"/>
        <v>77832.5</v>
      </c>
      <c r="I71" s="35"/>
      <c r="J71" s="35"/>
      <c r="K71" s="35"/>
      <c r="L71" s="60"/>
      <c r="M71" s="60"/>
      <c r="N71" s="60"/>
      <c r="O71" s="61"/>
      <c r="P71" s="59"/>
      <c r="Q71" s="59"/>
      <c r="R71" s="59"/>
      <c r="S71" s="48">
        <v>0</v>
      </c>
      <c r="T71" s="48">
        <v>0</v>
      </c>
      <c r="U71" s="48">
        <f t="shared" si="7"/>
        <v>0</v>
      </c>
      <c r="V71" s="63"/>
      <c r="W71" s="23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x14ac:dyDescent="0.4">
      <c r="A72" s="33">
        <v>56</v>
      </c>
      <c r="B72" s="33">
        <v>56</v>
      </c>
      <c r="C72" s="51" t="s">
        <v>87</v>
      </c>
      <c r="D72" s="49" t="s">
        <v>34</v>
      </c>
      <c r="E72" s="50">
        <v>2.5</v>
      </c>
      <c r="F72" s="45">
        <f t="shared" ref="F72:F73" si="50">E72*I72</f>
        <v>8832.5</v>
      </c>
      <c r="G72" s="45">
        <f t="shared" ref="G72:G73" si="51">E72*J72</f>
        <v>17000</v>
      </c>
      <c r="H72" s="45">
        <f t="shared" ref="H72:H73" si="52">F72+G72</f>
        <v>25832.5</v>
      </c>
      <c r="I72" s="25">
        <v>3533</v>
      </c>
      <c r="J72" s="67">
        <v>6800</v>
      </c>
      <c r="K72" s="25"/>
      <c r="L72" s="24"/>
      <c r="M72" s="24"/>
      <c r="N72" s="24"/>
      <c r="O72" s="65">
        <f t="shared" ref="O72:O73" si="53">I72*$M$3</f>
        <v>4946.2</v>
      </c>
      <c r="P72" s="47">
        <f>E72*S72</f>
        <v>15836.43</v>
      </c>
      <c r="Q72" s="47">
        <f>E72*T72</f>
        <v>21771.83</v>
      </c>
      <c r="R72" s="48">
        <f t="shared" si="6"/>
        <v>37608.26</v>
      </c>
      <c r="S72" s="48">
        <v>6334.57</v>
      </c>
      <c r="T72" s="48">
        <v>8708.73</v>
      </c>
      <c r="U72" s="48">
        <f t="shared" si="7"/>
        <v>15043.3</v>
      </c>
      <c r="V72" s="31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</row>
    <row r="73" spans="1:37" ht="71.25" x14ac:dyDescent="0.4">
      <c r="A73" s="33">
        <v>57</v>
      </c>
      <c r="B73" s="33">
        <v>57</v>
      </c>
      <c r="C73" s="51" t="s">
        <v>88</v>
      </c>
      <c r="D73" s="49" t="s">
        <v>26</v>
      </c>
      <c r="E73" s="50">
        <v>62.5</v>
      </c>
      <c r="F73" s="45">
        <f t="shared" si="50"/>
        <v>33250</v>
      </c>
      <c r="G73" s="45">
        <f t="shared" si="51"/>
        <v>18750</v>
      </c>
      <c r="H73" s="45">
        <f t="shared" si="52"/>
        <v>52000</v>
      </c>
      <c r="I73" s="25">
        <v>532</v>
      </c>
      <c r="J73" s="67">
        <v>300</v>
      </c>
      <c r="K73" s="25"/>
      <c r="L73" s="24"/>
      <c r="M73" s="24"/>
      <c r="N73" s="24"/>
      <c r="O73" s="65">
        <f t="shared" si="53"/>
        <v>744.8</v>
      </c>
      <c r="P73" s="47">
        <f>E73*S73</f>
        <v>59616.25</v>
      </c>
      <c r="Q73" s="47">
        <f>E73*T73</f>
        <v>24013.13</v>
      </c>
      <c r="R73" s="48">
        <f t="shared" ref="R73:R136" si="54">P73+Q73</f>
        <v>83629.38</v>
      </c>
      <c r="S73" s="48">
        <v>953.86</v>
      </c>
      <c r="T73" s="48">
        <v>384.21</v>
      </c>
      <c r="U73" s="48">
        <f t="shared" ref="U73:U136" si="55">S73+T73</f>
        <v>1338.07</v>
      </c>
      <c r="V73" s="31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x14ac:dyDescent="0.4">
      <c r="A74" s="39"/>
      <c r="B74" s="39"/>
      <c r="C74" s="40" t="s">
        <v>89</v>
      </c>
      <c r="D74" s="74"/>
      <c r="E74" s="75"/>
      <c r="F74" s="59">
        <f t="shared" ref="F74:H74" si="56">SUM(F75:F76)</f>
        <v>9393.6</v>
      </c>
      <c r="G74" s="59">
        <f t="shared" si="56"/>
        <v>15480</v>
      </c>
      <c r="H74" s="59">
        <f t="shared" si="56"/>
        <v>24873.599999999999</v>
      </c>
      <c r="I74" s="35"/>
      <c r="J74" s="35"/>
      <c r="K74" s="35"/>
      <c r="L74" s="60"/>
      <c r="M74" s="60"/>
      <c r="N74" s="60"/>
      <c r="O74" s="61"/>
      <c r="P74" s="59"/>
      <c r="Q74" s="59"/>
      <c r="R74" s="59"/>
      <c r="S74" s="48">
        <v>0</v>
      </c>
      <c r="T74" s="48">
        <v>0</v>
      </c>
      <c r="U74" s="48">
        <f t="shared" si="55"/>
        <v>0</v>
      </c>
      <c r="V74" s="63"/>
      <c r="W74" s="23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ht="28.5" x14ac:dyDescent="0.4">
      <c r="A75" s="33">
        <v>58</v>
      </c>
      <c r="B75" s="33">
        <v>58</v>
      </c>
      <c r="C75" s="51" t="s">
        <v>90</v>
      </c>
      <c r="D75" s="49" t="s">
        <v>34</v>
      </c>
      <c r="E75" s="50">
        <v>0.4</v>
      </c>
      <c r="F75" s="45">
        <f t="shared" ref="F75:F76" si="57">E75*I75</f>
        <v>4608</v>
      </c>
      <c r="G75" s="45">
        <f t="shared" ref="G75:G76" si="58">E75*J75</f>
        <v>3480</v>
      </c>
      <c r="H75" s="45">
        <f t="shared" ref="H75:H76" si="59">F75+G75</f>
        <v>8088</v>
      </c>
      <c r="I75" s="53">
        <v>11520</v>
      </c>
      <c r="J75" s="55">
        <v>8700</v>
      </c>
      <c r="K75" s="25"/>
      <c r="L75" s="76"/>
      <c r="M75" s="76"/>
      <c r="N75" s="76"/>
      <c r="O75" s="53">
        <v>11520</v>
      </c>
      <c r="P75" s="47">
        <f>E75*S75</f>
        <v>5901.44</v>
      </c>
      <c r="Q75" s="47">
        <f>E75*T75</f>
        <v>4456.82</v>
      </c>
      <c r="R75" s="48">
        <f t="shared" si="54"/>
        <v>10358.26</v>
      </c>
      <c r="S75" s="48">
        <v>14753.61</v>
      </c>
      <c r="T75" s="48">
        <v>11142.05</v>
      </c>
      <c r="U75" s="48">
        <f t="shared" si="55"/>
        <v>25895.66</v>
      </c>
      <c r="V75" s="77"/>
      <c r="W75" s="78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42.75" x14ac:dyDescent="0.4">
      <c r="A76" s="33">
        <v>59</v>
      </c>
      <c r="B76" s="33">
        <v>59</v>
      </c>
      <c r="C76" s="66" t="s">
        <v>91</v>
      </c>
      <c r="D76" s="49" t="s">
        <v>21</v>
      </c>
      <c r="E76" s="50">
        <v>10</v>
      </c>
      <c r="F76" s="45">
        <f t="shared" si="57"/>
        <v>4785.6000000000004</v>
      </c>
      <c r="G76" s="45">
        <f t="shared" si="58"/>
        <v>12000</v>
      </c>
      <c r="H76" s="45">
        <f t="shared" si="59"/>
        <v>16785.599999999999</v>
      </c>
      <c r="I76" s="25">
        <v>478.56</v>
      </c>
      <c r="J76" s="67">
        <v>1200</v>
      </c>
      <c r="K76" s="25"/>
      <c r="L76" s="79"/>
      <c r="M76" s="79"/>
      <c r="N76" s="79"/>
      <c r="O76" s="65">
        <f>I76*$M$3</f>
        <v>669.98</v>
      </c>
      <c r="P76" s="47">
        <f>E76*S76</f>
        <v>8580.4</v>
      </c>
      <c r="Q76" s="47">
        <f>E76*T76</f>
        <v>15368.3</v>
      </c>
      <c r="R76" s="48">
        <f t="shared" si="54"/>
        <v>23948.7</v>
      </c>
      <c r="S76" s="48">
        <v>858.04</v>
      </c>
      <c r="T76" s="48">
        <v>1536.83</v>
      </c>
      <c r="U76" s="48">
        <f t="shared" si="55"/>
        <v>2394.87</v>
      </c>
      <c r="V76" s="66"/>
      <c r="W76" s="80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</row>
    <row r="77" spans="1:37" x14ac:dyDescent="0.4">
      <c r="A77" s="39"/>
      <c r="B77" s="39"/>
      <c r="C77" s="81" t="s">
        <v>92</v>
      </c>
      <c r="D77" s="57"/>
      <c r="E77" s="58"/>
      <c r="F77" s="59">
        <f t="shared" ref="F77:H77" si="60">SUM(F78:F79)</f>
        <v>6709947.7199999997</v>
      </c>
      <c r="G77" s="59">
        <f t="shared" si="60"/>
        <v>14546040</v>
      </c>
      <c r="H77" s="59">
        <f t="shared" si="60"/>
        <v>21255987.719999999</v>
      </c>
      <c r="I77" s="35"/>
      <c r="J77" s="35"/>
      <c r="K77" s="35"/>
      <c r="L77" s="82"/>
      <c r="M77" s="82"/>
      <c r="N77" s="82"/>
      <c r="O77" s="83"/>
      <c r="P77" s="59"/>
      <c r="Q77" s="59"/>
      <c r="R77" s="59"/>
      <c r="S77" s="48">
        <v>0</v>
      </c>
      <c r="T77" s="48">
        <v>0</v>
      </c>
      <c r="U77" s="48">
        <f t="shared" si="55"/>
        <v>0</v>
      </c>
      <c r="V77" s="84"/>
      <c r="W77" s="85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ht="28.5" x14ac:dyDescent="0.4">
      <c r="A78" s="33">
        <v>60</v>
      </c>
      <c r="B78" s="33">
        <v>60</v>
      </c>
      <c r="C78" s="51" t="s">
        <v>93</v>
      </c>
      <c r="D78" s="49" t="s">
        <v>26</v>
      </c>
      <c r="E78" s="50">
        <v>794.2</v>
      </c>
      <c r="F78" s="45">
        <f t="shared" ref="F78:F79" si="61">E78*I78</f>
        <v>6566445.5999999996</v>
      </c>
      <c r="G78" s="45">
        <f t="shared" ref="G78:G79" si="62">E78*J78</f>
        <v>14295600</v>
      </c>
      <c r="H78" s="45">
        <f t="shared" ref="H78:H79" si="63">F78+G78</f>
        <v>20862045.600000001</v>
      </c>
      <c r="I78" s="25">
        <v>8268</v>
      </c>
      <c r="J78" s="70">
        <v>18000</v>
      </c>
      <c r="K78" s="25"/>
      <c r="L78" s="79"/>
      <c r="M78" s="79"/>
      <c r="N78" s="79"/>
      <c r="O78" s="65">
        <f t="shared" ref="O78:O79" si="64">I78*$M$3</f>
        <v>11575.2</v>
      </c>
      <c r="P78" s="47">
        <f>E78*S78</f>
        <v>11773459.060000001</v>
      </c>
      <c r="Q78" s="47">
        <f>E78*T78</f>
        <v>18308303.440000001</v>
      </c>
      <c r="R78" s="48">
        <f t="shared" si="54"/>
        <v>30081762.5</v>
      </c>
      <c r="S78" s="48">
        <v>14824.3</v>
      </c>
      <c r="T78" s="48">
        <v>23052.51</v>
      </c>
      <c r="U78" s="48">
        <f t="shared" si="55"/>
        <v>37876.81</v>
      </c>
      <c r="V78" s="66"/>
      <c r="W78" s="80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</row>
    <row r="79" spans="1:37" x14ac:dyDescent="0.4">
      <c r="A79" s="33">
        <v>61</v>
      </c>
      <c r="B79" s="33">
        <v>61</v>
      </c>
      <c r="C79" s="51" t="s">
        <v>94</v>
      </c>
      <c r="D79" s="49" t="s">
        <v>28</v>
      </c>
      <c r="E79" s="50">
        <v>208.7</v>
      </c>
      <c r="F79" s="45">
        <f t="shared" si="61"/>
        <v>143502.12</v>
      </c>
      <c r="G79" s="45">
        <f t="shared" si="62"/>
        <v>250440</v>
      </c>
      <c r="H79" s="45">
        <f t="shared" si="63"/>
        <v>393942.12</v>
      </c>
      <c r="I79" s="25">
        <v>687.6</v>
      </c>
      <c r="J79" s="67">
        <v>1200</v>
      </c>
      <c r="K79" s="25"/>
      <c r="L79" s="79"/>
      <c r="M79" s="79"/>
      <c r="N79" s="79"/>
      <c r="O79" s="65">
        <f t="shared" si="64"/>
        <v>962.64</v>
      </c>
      <c r="P79" s="47">
        <f>E79*S79</f>
        <v>257295.8</v>
      </c>
      <c r="Q79" s="47">
        <f>E79*T79</f>
        <v>320736.42</v>
      </c>
      <c r="R79" s="48">
        <f t="shared" si="54"/>
        <v>578032.22</v>
      </c>
      <c r="S79" s="48">
        <v>1232.8499999999999</v>
      </c>
      <c r="T79" s="48">
        <v>1536.83</v>
      </c>
      <c r="U79" s="48">
        <f t="shared" si="55"/>
        <v>2769.68</v>
      </c>
      <c r="V79" s="66"/>
      <c r="W79" s="80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s="38" customFormat="1" x14ac:dyDescent="0.4">
      <c r="A80" s="86"/>
      <c r="B80" s="87"/>
      <c r="C80" s="88" t="s">
        <v>95</v>
      </c>
      <c r="D80" s="87"/>
      <c r="E80" s="89"/>
      <c r="F80" s="90">
        <f t="shared" ref="F80:H80" si="65">F7+F26+F32+F35+F41+F46+F51+F56+F68+F71+F74+F77</f>
        <v>39959492.549999997</v>
      </c>
      <c r="G80" s="90">
        <f t="shared" si="65"/>
        <v>24399745.23</v>
      </c>
      <c r="H80" s="90">
        <f t="shared" si="65"/>
        <v>64359237.780000001</v>
      </c>
      <c r="I80" s="91"/>
      <c r="J80" s="91"/>
      <c r="K80" s="92"/>
      <c r="L80" s="93"/>
      <c r="M80" s="93"/>
      <c r="N80" s="93"/>
      <c r="O80" s="94"/>
      <c r="P80" s="90">
        <f>SUM(P8:P79)</f>
        <v>72699344.079999998</v>
      </c>
      <c r="Q80" s="90">
        <f t="shared" ref="Q80:R80" si="66">SUM(Q8:Q79)</f>
        <v>31248637.100000001</v>
      </c>
      <c r="R80" s="90">
        <f t="shared" si="66"/>
        <v>103947981.18000001</v>
      </c>
      <c r="S80" s="48">
        <v>0</v>
      </c>
      <c r="T80" s="48">
        <v>0</v>
      </c>
      <c r="U80" s="48">
        <f t="shared" si="55"/>
        <v>0</v>
      </c>
      <c r="V80" s="95"/>
      <c r="W80" s="96"/>
    </row>
    <row r="81" spans="1:37" s="38" customFormat="1" ht="71.25" x14ac:dyDescent="0.4">
      <c r="A81" s="24"/>
      <c r="B81" s="24"/>
      <c r="C81" s="63" t="s">
        <v>96</v>
      </c>
      <c r="D81" s="24"/>
      <c r="E81" s="24"/>
      <c r="F81" s="59">
        <f>F401+F390+F291+F254+F229+F194+F159+F154+F150+F146+F135+F125+F113+F103+F92+F82</f>
        <v>15611693.66</v>
      </c>
      <c r="G81" s="59">
        <f t="shared" ref="G81:H81" si="67">G401+G390+G291+G254+G229+G194+G159+G154+G150+G146+G135+G125+G113+G103+G92+G82</f>
        <v>1918066.07</v>
      </c>
      <c r="H81" s="59">
        <f t="shared" si="67"/>
        <v>17529759.73</v>
      </c>
      <c r="I81" s="35"/>
      <c r="J81" s="35"/>
      <c r="K81" s="35"/>
      <c r="L81" s="60"/>
      <c r="M81" s="60"/>
      <c r="N81" s="60"/>
      <c r="O81" s="61"/>
      <c r="P81" s="59"/>
      <c r="Q81" s="59"/>
      <c r="R81" s="59"/>
      <c r="S81" s="48">
        <v>0</v>
      </c>
      <c r="T81" s="48">
        <v>0</v>
      </c>
      <c r="U81" s="48">
        <f t="shared" si="55"/>
        <v>0</v>
      </c>
      <c r="V81" s="31"/>
    </row>
    <row r="82" spans="1:37" x14ac:dyDescent="0.4">
      <c r="A82" s="39"/>
      <c r="B82" s="39"/>
      <c r="C82" s="34" t="s">
        <v>97</v>
      </c>
      <c r="D82" s="39"/>
      <c r="E82" s="35"/>
      <c r="F82" s="59">
        <f t="shared" ref="F82:H82" si="68">SUM(F83:F91)</f>
        <v>306575.96999999997</v>
      </c>
      <c r="G82" s="59">
        <f t="shared" si="68"/>
        <v>43392.35</v>
      </c>
      <c r="H82" s="59">
        <f t="shared" si="68"/>
        <v>349968.32</v>
      </c>
      <c r="I82" s="35"/>
      <c r="J82" s="35"/>
      <c r="K82" s="35"/>
      <c r="L82" s="60"/>
      <c r="M82" s="60"/>
      <c r="N82" s="60"/>
      <c r="O82" s="61"/>
      <c r="P82" s="59"/>
      <c r="Q82" s="59"/>
      <c r="R82" s="59"/>
      <c r="S82" s="48">
        <v>0</v>
      </c>
      <c r="T82" s="48">
        <v>0</v>
      </c>
      <c r="U82" s="48">
        <f t="shared" si="55"/>
        <v>0</v>
      </c>
      <c r="V82" s="63"/>
      <c r="W82" s="23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ht="28.5" x14ac:dyDescent="0.4">
      <c r="A83" s="33">
        <v>62</v>
      </c>
      <c r="B83" s="33">
        <v>1</v>
      </c>
      <c r="C83" s="31" t="s">
        <v>98</v>
      </c>
      <c r="D83" s="33" t="s">
        <v>99</v>
      </c>
      <c r="E83" s="25">
        <v>481.64</v>
      </c>
      <c r="F83" s="45">
        <f t="shared" ref="F83:F91" si="69">E83*I83</f>
        <v>230493.64</v>
      </c>
      <c r="G83" s="45">
        <f t="shared" ref="G83:G91" si="70">E83*J83</f>
        <v>40939.4</v>
      </c>
      <c r="H83" s="45">
        <f t="shared" ref="H83:H91" si="71">F83+G83</f>
        <v>271433.03999999998</v>
      </c>
      <c r="I83" s="25">
        <v>478.56</v>
      </c>
      <c r="J83" s="25">
        <f>85</f>
        <v>85</v>
      </c>
      <c r="K83" s="25"/>
      <c r="L83" s="79"/>
      <c r="M83" s="79"/>
      <c r="N83" s="79"/>
      <c r="O83" s="65">
        <f t="shared" ref="O83:O91" si="72">I83*$M$3</f>
        <v>669.98</v>
      </c>
      <c r="P83" s="47">
        <f>E83*S83</f>
        <v>413266.39</v>
      </c>
      <c r="Q83" s="47">
        <f>E83*T83</f>
        <v>52431.33</v>
      </c>
      <c r="R83" s="48">
        <f t="shared" si="54"/>
        <v>465697.72</v>
      </c>
      <c r="S83" s="48">
        <v>858.04</v>
      </c>
      <c r="T83" s="48">
        <v>108.86</v>
      </c>
      <c r="U83" s="48">
        <f t="shared" si="55"/>
        <v>966.9</v>
      </c>
      <c r="V83" s="66"/>
      <c r="W83" s="80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28.5" x14ac:dyDescent="0.4">
      <c r="A84" s="33">
        <v>63</v>
      </c>
      <c r="B84" s="33">
        <v>2</v>
      </c>
      <c r="C84" s="31" t="s">
        <v>100</v>
      </c>
      <c r="D84" s="33" t="s">
        <v>101</v>
      </c>
      <c r="E84" s="25">
        <v>24</v>
      </c>
      <c r="F84" s="45">
        <f t="shared" si="69"/>
        <v>12898.08</v>
      </c>
      <c r="G84" s="45">
        <f t="shared" si="70"/>
        <v>0</v>
      </c>
      <c r="H84" s="45">
        <f t="shared" si="71"/>
        <v>12898.08</v>
      </c>
      <c r="I84" s="25">
        <v>537.41999999999996</v>
      </c>
      <c r="J84" s="25"/>
      <c r="K84" s="25"/>
      <c r="L84" s="79"/>
      <c r="M84" s="79"/>
      <c r="N84" s="79"/>
      <c r="O84" s="65">
        <f t="shared" si="72"/>
        <v>752.39</v>
      </c>
      <c r="P84" s="47">
        <f>E84*S84</f>
        <v>23125.919999999998</v>
      </c>
      <c r="Q84" s="47">
        <f>E84*T84</f>
        <v>0</v>
      </c>
      <c r="R84" s="48">
        <f t="shared" si="54"/>
        <v>23125.919999999998</v>
      </c>
      <c r="S84" s="48">
        <v>963.58</v>
      </c>
      <c r="T84" s="48">
        <v>0</v>
      </c>
      <c r="U84" s="48">
        <f t="shared" si="55"/>
        <v>963.58</v>
      </c>
      <c r="V84" s="66"/>
      <c r="W84" s="80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x14ac:dyDescent="0.4">
      <c r="A85" s="33">
        <v>64</v>
      </c>
      <c r="B85" s="33">
        <v>3</v>
      </c>
      <c r="C85" s="51" t="s">
        <v>102</v>
      </c>
      <c r="D85" s="33" t="s">
        <v>26</v>
      </c>
      <c r="E85" s="25">
        <v>18.62</v>
      </c>
      <c r="F85" s="45">
        <f t="shared" si="69"/>
        <v>32809.18</v>
      </c>
      <c r="G85" s="45">
        <f t="shared" si="70"/>
        <v>0</v>
      </c>
      <c r="H85" s="45">
        <f t="shared" si="71"/>
        <v>32809.18</v>
      </c>
      <c r="I85" s="25">
        <v>1762.04</v>
      </c>
      <c r="J85" s="25"/>
      <c r="K85" s="25"/>
      <c r="L85" s="79"/>
      <c r="M85" s="79"/>
      <c r="N85" s="79"/>
      <c r="O85" s="65">
        <f t="shared" si="72"/>
        <v>2466.86</v>
      </c>
      <c r="P85" s="47">
        <f>E85*S85</f>
        <v>58826.17</v>
      </c>
      <c r="Q85" s="47">
        <f>E85*T85</f>
        <v>0</v>
      </c>
      <c r="R85" s="48">
        <f t="shared" si="54"/>
        <v>58826.17</v>
      </c>
      <c r="S85" s="48">
        <v>3159.3</v>
      </c>
      <c r="T85" s="48">
        <v>0</v>
      </c>
      <c r="U85" s="48">
        <f t="shared" si="55"/>
        <v>3159.3</v>
      </c>
      <c r="V85" s="66"/>
      <c r="W85" s="80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x14ac:dyDescent="0.4">
      <c r="A86" s="33">
        <v>65</v>
      </c>
      <c r="B86" s="33">
        <v>4</v>
      </c>
      <c r="C86" s="51" t="s">
        <v>103</v>
      </c>
      <c r="D86" s="33" t="s">
        <v>26</v>
      </c>
      <c r="E86" s="25">
        <v>18.62</v>
      </c>
      <c r="F86" s="45">
        <f t="shared" si="69"/>
        <v>2757.25</v>
      </c>
      <c r="G86" s="45">
        <f t="shared" si="70"/>
        <v>0</v>
      </c>
      <c r="H86" s="45">
        <f t="shared" si="71"/>
        <v>2757.25</v>
      </c>
      <c r="I86" s="25">
        <v>148.08000000000001</v>
      </c>
      <c r="J86" s="25"/>
      <c r="K86" s="25"/>
      <c r="L86" s="79"/>
      <c r="M86" s="79"/>
      <c r="N86" s="79"/>
      <c r="O86" s="65">
        <f t="shared" si="72"/>
        <v>207.31</v>
      </c>
      <c r="P86" s="47">
        <f>E86*S86</f>
        <v>4943.6099999999997</v>
      </c>
      <c r="Q86" s="47">
        <f>E86*T86</f>
        <v>0</v>
      </c>
      <c r="R86" s="48">
        <f t="shared" si="54"/>
        <v>4943.6099999999997</v>
      </c>
      <c r="S86" s="48">
        <v>265.5</v>
      </c>
      <c r="T86" s="48">
        <v>0</v>
      </c>
      <c r="U86" s="48">
        <f t="shared" si="55"/>
        <v>265.5</v>
      </c>
      <c r="V86" s="66"/>
      <c r="W86" s="80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</row>
    <row r="87" spans="1:37" x14ac:dyDescent="0.4">
      <c r="A87" s="33">
        <v>66</v>
      </c>
      <c r="B87" s="33">
        <v>5</v>
      </c>
      <c r="C87" s="31" t="s">
        <v>104</v>
      </c>
      <c r="D87" s="33" t="s">
        <v>26</v>
      </c>
      <c r="E87" s="25">
        <v>18.62</v>
      </c>
      <c r="F87" s="45">
        <f t="shared" si="69"/>
        <v>1959.01</v>
      </c>
      <c r="G87" s="45">
        <f t="shared" si="70"/>
        <v>0</v>
      </c>
      <c r="H87" s="45">
        <f t="shared" si="71"/>
        <v>1959.01</v>
      </c>
      <c r="I87" s="25">
        <v>105.21</v>
      </c>
      <c r="J87" s="25"/>
      <c r="K87" s="25"/>
      <c r="L87" s="79"/>
      <c r="M87" s="79"/>
      <c r="N87" s="79"/>
      <c r="O87" s="65">
        <f t="shared" si="72"/>
        <v>147.29</v>
      </c>
      <c r="P87" s="47">
        <f>E87*S87</f>
        <v>3512.29</v>
      </c>
      <c r="Q87" s="47">
        <f>E87*T87</f>
        <v>0</v>
      </c>
      <c r="R87" s="48">
        <f t="shared" si="54"/>
        <v>3512.29</v>
      </c>
      <c r="S87" s="48">
        <v>188.63</v>
      </c>
      <c r="T87" s="48">
        <v>0</v>
      </c>
      <c r="U87" s="48">
        <f t="shared" si="55"/>
        <v>188.63</v>
      </c>
      <c r="V87" s="66"/>
      <c r="W87" s="80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x14ac:dyDescent="0.4">
      <c r="A88" s="33">
        <v>67</v>
      </c>
      <c r="B88" s="33">
        <v>6</v>
      </c>
      <c r="C88" s="31" t="s">
        <v>105</v>
      </c>
      <c r="D88" s="33" t="s">
        <v>26</v>
      </c>
      <c r="E88" s="25">
        <v>14.44</v>
      </c>
      <c r="F88" s="45">
        <f t="shared" si="69"/>
        <v>4287.8100000000004</v>
      </c>
      <c r="G88" s="45">
        <f t="shared" si="70"/>
        <v>635.36</v>
      </c>
      <c r="H88" s="45">
        <f t="shared" si="71"/>
        <v>4923.17</v>
      </c>
      <c r="I88" s="25">
        <v>296.94</v>
      </c>
      <c r="J88" s="25">
        <v>44</v>
      </c>
      <c r="K88" s="25"/>
      <c r="L88" s="79"/>
      <c r="M88" s="79"/>
      <c r="N88" s="79"/>
      <c r="O88" s="65">
        <f t="shared" si="72"/>
        <v>415.72</v>
      </c>
      <c r="P88" s="47">
        <f>E88*S88</f>
        <v>7688</v>
      </c>
      <c r="Q88" s="47">
        <f>E88*T88</f>
        <v>813.69</v>
      </c>
      <c r="R88" s="48">
        <f t="shared" si="54"/>
        <v>8501.69</v>
      </c>
      <c r="S88" s="48">
        <v>532.41</v>
      </c>
      <c r="T88" s="48">
        <v>56.35</v>
      </c>
      <c r="U88" s="48">
        <f t="shared" si="55"/>
        <v>588.76</v>
      </c>
      <c r="V88" s="66"/>
      <c r="W88" s="80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</row>
    <row r="89" spans="1:37" ht="28.5" x14ac:dyDescent="0.4">
      <c r="A89" s="33">
        <v>68</v>
      </c>
      <c r="B89" s="33">
        <v>7</v>
      </c>
      <c r="C89" s="31" t="s">
        <v>106</v>
      </c>
      <c r="D89" s="33" t="s">
        <v>34</v>
      </c>
      <c r="E89" s="25">
        <v>0.19</v>
      </c>
      <c r="F89" s="45">
        <f t="shared" si="69"/>
        <v>12689</v>
      </c>
      <c r="G89" s="45">
        <f t="shared" si="70"/>
        <v>1076.73</v>
      </c>
      <c r="H89" s="45">
        <f t="shared" si="71"/>
        <v>13765.73</v>
      </c>
      <c r="I89" s="97">
        <v>66784.210000000006</v>
      </c>
      <c r="J89" s="25">
        <v>5667</v>
      </c>
      <c r="K89" s="25"/>
      <c r="L89" s="79"/>
      <c r="M89" s="79"/>
      <c r="N89" s="79"/>
      <c r="O89" s="65">
        <f t="shared" si="72"/>
        <v>93497.89</v>
      </c>
      <c r="P89" s="47">
        <f>E89*S89</f>
        <v>22751.03</v>
      </c>
      <c r="Q89" s="47">
        <f>E89*T89</f>
        <v>1378.96</v>
      </c>
      <c r="R89" s="48">
        <f t="shared" si="54"/>
        <v>24129.99</v>
      </c>
      <c r="S89" s="48">
        <v>119742.28</v>
      </c>
      <c r="T89" s="48">
        <v>7257.7</v>
      </c>
      <c r="U89" s="48">
        <f t="shared" si="55"/>
        <v>126999.98</v>
      </c>
      <c r="V89" s="66"/>
      <c r="W89" s="80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</row>
    <row r="90" spans="1:37" ht="28.5" x14ac:dyDescent="0.4">
      <c r="A90" s="33">
        <v>69</v>
      </c>
      <c r="B90" s="33">
        <v>8</v>
      </c>
      <c r="C90" s="31" t="s">
        <v>107</v>
      </c>
      <c r="D90" s="33" t="s">
        <v>34</v>
      </c>
      <c r="E90" s="25">
        <v>0.08</v>
      </c>
      <c r="F90" s="45">
        <f t="shared" si="69"/>
        <v>5343</v>
      </c>
      <c r="G90" s="45">
        <f t="shared" si="70"/>
        <v>453.36</v>
      </c>
      <c r="H90" s="45">
        <f t="shared" si="71"/>
        <v>5796.36</v>
      </c>
      <c r="I90" s="97">
        <v>66787.5</v>
      </c>
      <c r="J90" s="25">
        <v>5667</v>
      </c>
      <c r="K90" s="25"/>
      <c r="L90" s="79"/>
      <c r="M90" s="79"/>
      <c r="N90" s="79"/>
      <c r="O90" s="65">
        <f t="shared" si="72"/>
        <v>93502.5</v>
      </c>
      <c r="P90" s="47">
        <f>E90*S90</f>
        <v>9579.85</v>
      </c>
      <c r="Q90" s="47">
        <f>E90*T90</f>
        <v>580.62</v>
      </c>
      <c r="R90" s="48">
        <f t="shared" si="54"/>
        <v>10160.469999999999</v>
      </c>
      <c r="S90" s="48">
        <v>119748.18</v>
      </c>
      <c r="T90" s="48">
        <v>7257.7</v>
      </c>
      <c r="U90" s="48">
        <f t="shared" si="55"/>
        <v>127005.88</v>
      </c>
      <c r="V90" s="66"/>
      <c r="W90" s="80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28.5" x14ac:dyDescent="0.4">
      <c r="A91" s="33">
        <v>70</v>
      </c>
      <c r="B91" s="33">
        <v>9</v>
      </c>
      <c r="C91" s="31" t="s">
        <v>108</v>
      </c>
      <c r="D91" s="33" t="s">
        <v>34</v>
      </c>
      <c r="E91" s="25">
        <v>0.05</v>
      </c>
      <c r="F91" s="45">
        <f t="shared" si="69"/>
        <v>3339</v>
      </c>
      <c r="G91" s="45">
        <f t="shared" si="70"/>
        <v>287.5</v>
      </c>
      <c r="H91" s="45">
        <f t="shared" si="71"/>
        <v>3626.5</v>
      </c>
      <c r="I91" s="97">
        <v>66780</v>
      </c>
      <c r="J91" s="25">
        <v>5750</v>
      </c>
      <c r="K91" s="25"/>
      <c r="L91" s="79"/>
      <c r="M91" s="79"/>
      <c r="N91" s="79"/>
      <c r="O91" s="65">
        <f t="shared" si="72"/>
        <v>93492</v>
      </c>
      <c r="P91" s="47">
        <f>E91*S91</f>
        <v>5986.74</v>
      </c>
      <c r="Q91" s="47">
        <f>E91*T91</f>
        <v>368.2</v>
      </c>
      <c r="R91" s="48">
        <f t="shared" si="54"/>
        <v>6354.94</v>
      </c>
      <c r="S91" s="48">
        <v>119734.73</v>
      </c>
      <c r="T91" s="48">
        <v>7364</v>
      </c>
      <c r="U91" s="48">
        <f t="shared" si="55"/>
        <v>127098.73</v>
      </c>
      <c r="V91" s="66"/>
      <c r="W91" s="80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</row>
    <row r="92" spans="1:37" x14ac:dyDescent="0.4">
      <c r="A92" s="39"/>
      <c r="B92" s="39"/>
      <c r="C92" s="34" t="s">
        <v>109</v>
      </c>
      <c r="D92" s="39"/>
      <c r="E92" s="35"/>
      <c r="F92" s="59">
        <f t="shared" ref="F92:H92" si="73">SUM(F93:F102)</f>
        <v>141781.4</v>
      </c>
      <c r="G92" s="59">
        <f t="shared" si="73"/>
        <v>19109.759999999998</v>
      </c>
      <c r="H92" s="59">
        <f t="shared" si="73"/>
        <v>160891.16</v>
      </c>
      <c r="I92" s="35"/>
      <c r="J92" s="35"/>
      <c r="K92" s="35"/>
      <c r="L92" s="82"/>
      <c r="M92" s="82"/>
      <c r="N92" s="82"/>
      <c r="O92" s="83"/>
      <c r="P92" s="59"/>
      <c r="Q92" s="59"/>
      <c r="R92" s="59"/>
      <c r="S92" s="48">
        <v>0</v>
      </c>
      <c r="T92" s="48">
        <v>0</v>
      </c>
      <c r="U92" s="48">
        <f t="shared" si="55"/>
        <v>0</v>
      </c>
      <c r="V92" s="84"/>
      <c r="W92" s="85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 ht="28.5" x14ac:dyDescent="0.4">
      <c r="A93" s="33">
        <v>71</v>
      </c>
      <c r="B93" s="33">
        <v>10</v>
      </c>
      <c r="C93" s="31" t="s">
        <v>98</v>
      </c>
      <c r="D93" s="33" t="s">
        <v>99</v>
      </c>
      <c r="E93" s="25">
        <v>212.14</v>
      </c>
      <c r="F93" s="45">
        <f t="shared" ref="F93:F102" si="74">E93*I93</f>
        <v>101521.72</v>
      </c>
      <c r="G93" s="45">
        <f t="shared" ref="G93:G102" si="75">E93*J93</f>
        <v>18031.900000000001</v>
      </c>
      <c r="H93" s="45">
        <f t="shared" ref="H93:H102" si="76">F93+G93</f>
        <v>119553.62</v>
      </c>
      <c r="I93" s="25">
        <v>478.56</v>
      </c>
      <c r="J93" s="25">
        <v>85</v>
      </c>
      <c r="K93" s="25"/>
      <c r="L93" s="79"/>
      <c r="M93" s="79"/>
      <c r="N93" s="79"/>
      <c r="O93" s="65">
        <f t="shared" ref="O93:O102" si="77">I93*$M$3</f>
        <v>669.98</v>
      </c>
      <c r="P93" s="47">
        <f>E93*S93</f>
        <v>182024.61</v>
      </c>
      <c r="Q93" s="47">
        <f>E93*T93</f>
        <v>23093.56</v>
      </c>
      <c r="R93" s="48">
        <f t="shared" si="54"/>
        <v>205118.17</v>
      </c>
      <c r="S93" s="48">
        <v>858.04</v>
      </c>
      <c r="T93" s="48">
        <v>108.86</v>
      </c>
      <c r="U93" s="48">
        <f t="shared" si="55"/>
        <v>966.9</v>
      </c>
      <c r="V93" s="66"/>
      <c r="W93" s="80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28.5" x14ac:dyDescent="0.4">
      <c r="A94" s="33">
        <v>72</v>
      </c>
      <c r="B94" s="33">
        <v>11</v>
      </c>
      <c r="C94" s="31" t="s">
        <v>110</v>
      </c>
      <c r="D94" s="33" t="s">
        <v>101</v>
      </c>
      <c r="E94" s="25">
        <v>12</v>
      </c>
      <c r="F94" s="45">
        <f t="shared" si="74"/>
        <v>6396</v>
      </c>
      <c r="G94" s="45">
        <f t="shared" si="75"/>
        <v>0</v>
      </c>
      <c r="H94" s="45">
        <f t="shared" si="76"/>
        <v>6396</v>
      </c>
      <c r="I94" s="25">
        <v>533</v>
      </c>
      <c r="J94" s="25"/>
      <c r="K94" s="25"/>
      <c r="L94" s="79"/>
      <c r="M94" s="79"/>
      <c r="N94" s="79"/>
      <c r="O94" s="65">
        <f t="shared" si="77"/>
        <v>746.2</v>
      </c>
      <c r="P94" s="47">
        <f>E94*S94</f>
        <v>11467.8</v>
      </c>
      <c r="Q94" s="47">
        <f>E94*T94</f>
        <v>0</v>
      </c>
      <c r="R94" s="48">
        <f t="shared" si="54"/>
        <v>11467.8</v>
      </c>
      <c r="S94" s="48">
        <v>955.65</v>
      </c>
      <c r="T94" s="48">
        <v>0</v>
      </c>
      <c r="U94" s="48">
        <f t="shared" si="55"/>
        <v>955.65</v>
      </c>
      <c r="V94" s="66"/>
      <c r="W94" s="80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</row>
    <row r="95" spans="1:37" x14ac:dyDescent="0.4">
      <c r="A95" s="33">
        <v>73</v>
      </c>
      <c r="B95" s="33">
        <v>12</v>
      </c>
      <c r="C95" s="31" t="s">
        <v>102</v>
      </c>
      <c r="D95" s="33" t="s">
        <v>26</v>
      </c>
      <c r="E95" s="25">
        <v>7.05</v>
      </c>
      <c r="F95" s="45">
        <f t="shared" si="74"/>
        <v>12422.38</v>
      </c>
      <c r="G95" s="45">
        <f t="shared" si="75"/>
        <v>0</v>
      </c>
      <c r="H95" s="45">
        <f t="shared" si="76"/>
        <v>12422.38</v>
      </c>
      <c r="I95" s="25">
        <v>1762.04</v>
      </c>
      <c r="J95" s="25"/>
      <c r="K95" s="25"/>
      <c r="L95" s="79"/>
      <c r="M95" s="79"/>
      <c r="N95" s="79"/>
      <c r="O95" s="65">
        <f t="shared" si="77"/>
        <v>2466.86</v>
      </c>
      <c r="P95" s="47">
        <f>E95*S95</f>
        <v>22273.07</v>
      </c>
      <c r="Q95" s="47">
        <f>E95*T95</f>
        <v>0</v>
      </c>
      <c r="R95" s="48">
        <f t="shared" si="54"/>
        <v>22273.07</v>
      </c>
      <c r="S95" s="48">
        <v>3159.3</v>
      </c>
      <c r="T95" s="48">
        <v>0</v>
      </c>
      <c r="U95" s="48">
        <f t="shared" si="55"/>
        <v>3159.3</v>
      </c>
      <c r="V95" s="66"/>
      <c r="W95" s="80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 x14ac:dyDescent="0.4">
      <c r="A96" s="33">
        <v>74</v>
      </c>
      <c r="B96" s="33">
        <v>13</v>
      </c>
      <c r="C96" s="31" t="s">
        <v>103</v>
      </c>
      <c r="D96" s="33" t="s">
        <v>26</v>
      </c>
      <c r="E96" s="25">
        <v>7.05</v>
      </c>
      <c r="F96" s="45">
        <f t="shared" si="74"/>
        <v>1043.96</v>
      </c>
      <c r="G96" s="45">
        <f t="shared" si="75"/>
        <v>0</v>
      </c>
      <c r="H96" s="45">
        <f t="shared" si="76"/>
        <v>1043.96</v>
      </c>
      <c r="I96" s="25">
        <v>148.08000000000001</v>
      </c>
      <c r="J96" s="25"/>
      <c r="K96" s="25"/>
      <c r="L96" s="79"/>
      <c r="M96" s="79"/>
      <c r="N96" s="79"/>
      <c r="O96" s="65">
        <f t="shared" si="77"/>
        <v>207.31</v>
      </c>
      <c r="P96" s="47">
        <f>E96*S96</f>
        <v>1871.78</v>
      </c>
      <c r="Q96" s="47">
        <f>E96*T96</f>
        <v>0</v>
      </c>
      <c r="R96" s="48">
        <f t="shared" si="54"/>
        <v>1871.78</v>
      </c>
      <c r="S96" s="48">
        <v>265.5</v>
      </c>
      <c r="T96" s="48">
        <v>0</v>
      </c>
      <c r="U96" s="48">
        <f t="shared" si="55"/>
        <v>265.5</v>
      </c>
      <c r="V96" s="66"/>
      <c r="W96" s="80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x14ac:dyDescent="0.4">
      <c r="A97" s="33">
        <v>75</v>
      </c>
      <c r="B97" s="33">
        <v>14</v>
      </c>
      <c r="C97" s="31" t="s">
        <v>104</v>
      </c>
      <c r="D97" s="33" t="s">
        <v>26</v>
      </c>
      <c r="E97" s="25">
        <v>7.05</v>
      </c>
      <c r="F97" s="45">
        <f t="shared" si="74"/>
        <v>741.73</v>
      </c>
      <c r="G97" s="45">
        <f t="shared" si="75"/>
        <v>0</v>
      </c>
      <c r="H97" s="45">
        <f t="shared" si="76"/>
        <v>741.73</v>
      </c>
      <c r="I97" s="25">
        <v>105.21</v>
      </c>
      <c r="J97" s="25"/>
      <c r="K97" s="25"/>
      <c r="L97" s="79"/>
      <c r="M97" s="79"/>
      <c r="N97" s="79"/>
      <c r="O97" s="65">
        <f t="shared" si="77"/>
        <v>147.29</v>
      </c>
      <c r="P97" s="47">
        <f>E97*S97</f>
        <v>1329.84</v>
      </c>
      <c r="Q97" s="47">
        <f>E97*T97</f>
        <v>0</v>
      </c>
      <c r="R97" s="48">
        <f t="shared" si="54"/>
        <v>1329.84</v>
      </c>
      <c r="S97" s="48">
        <v>188.63</v>
      </c>
      <c r="T97" s="48">
        <v>0</v>
      </c>
      <c r="U97" s="48">
        <f t="shared" si="55"/>
        <v>188.63</v>
      </c>
      <c r="V97" s="66"/>
      <c r="W97" s="80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</row>
    <row r="98" spans="1:37" x14ac:dyDescent="0.4">
      <c r="A98" s="33">
        <v>76</v>
      </c>
      <c r="B98" s="33">
        <v>15</v>
      </c>
      <c r="C98" s="31" t="s">
        <v>105</v>
      </c>
      <c r="D98" s="33" t="s">
        <v>26</v>
      </c>
      <c r="E98" s="25">
        <v>6.39</v>
      </c>
      <c r="F98" s="45">
        <f t="shared" si="74"/>
        <v>1897.45</v>
      </c>
      <c r="G98" s="45">
        <f t="shared" si="75"/>
        <v>281.16000000000003</v>
      </c>
      <c r="H98" s="45">
        <f t="shared" si="76"/>
        <v>2178.61</v>
      </c>
      <c r="I98" s="25">
        <v>296.94</v>
      </c>
      <c r="J98" s="25">
        <v>44</v>
      </c>
      <c r="K98" s="25"/>
      <c r="L98" s="79"/>
      <c r="M98" s="79"/>
      <c r="N98" s="79"/>
      <c r="O98" s="65">
        <f t="shared" si="77"/>
        <v>415.72</v>
      </c>
      <c r="P98" s="47">
        <f>E98*S98</f>
        <v>3402.1</v>
      </c>
      <c r="Q98" s="47">
        <f>E98*T98</f>
        <v>360.08</v>
      </c>
      <c r="R98" s="48">
        <f t="shared" si="54"/>
        <v>3762.18</v>
      </c>
      <c r="S98" s="48">
        <v>532.41</v>
      </c>
      <c r="T98" s="48">
        <v>56.35</v>
      </c>
      <c r="U98" s="48">
        <f t="shared" si="55"/>
        <v>588.76</v>
      </c>
      <c r="V98" s="66"/>
      <c r="W98" s="80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</row>
    <row r="99" spans="1:37" x14ac:dyDescent="0.4">
      <c r="A99" s="33">
        <v>77</v>
      </c>
      <c r="B99" s="33">
        <v>16</v>
      </c>
      <c r="C99" s="31" t="s">
        <v>111</v>
      </c>
      <c r="D99" s="33" t="s">
        <v>34</v>
      </c>
      <c r="E99" s="25">
        <v>0.31</v>
      </c>
      <c r="F99" s="45">
        <f t="shared" si="74"/>
        <v>8408.44</v>
      </c>
      <c r="G99" s="45">
        <f t="shared" si="75"/>
        <v>0</v>
      </c>
      <c r="H99" s="45">
        <f t="shared" si="76"/>
        <v>8408.44</v>
      </c>
      <c r="I99" s="25">
        <v>27124</v>
      </c>
      <c r="J99" s="25"/>
      <c r="K99" s="25"/>
      <c r="L99" s="79"/>
      <c r="M99" s="79"/>
      <c r="N99" s="79"/>
      <c r="O99" s="65">
        <f t="shared" si="77"/>
        <v>37973.599999999999</v>
      </c>
      <c r="P99" s="47">
        <f>E99*S99</f>
        <v>15076.11</v>
      </c>
      <c r="Q99" s="47">
        <f>E99*T99</f>
        <v>0</v>
      </c>
      <c r="R99" s="48">
        <f t="shared" si="54"/>
        <v>15076.11</v>
      </c>
      <c r="S99" s="48">
        <v>48632.6</v>
      </c>
      <c r="T99" s="48">
        <v>0</v>
      </c>
      <c r="U99" s="48">
        <f t="shared" si="55"/>
        <v>48632.6</v>
      </c>
      <c r="V99" s="66"/>
      <c r="W99" s="80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28.5" x14ac:dyDescent="0.4">
      <c r="A100" s="33">
        <v>78</v>
      </c>
      <c r="B100" s="33">
        <v>17</v>
      </c>
      <c r="C100" s="31" t="s">
        <v>106</v>
      </c>
      <c r="D100" s="33" t="s">
        <v>34</v>
      </c>
      <c r="E100" s="25">
        <v>7.0000000000000007E-2</v>
      </c>
      <c r="F100" s="45">
        <f t="shared" si="74"/>
        <v>4674.8900000000003</v>
      </c>
      <c r="G100" s="45">
        <f t="shared" si="75"/>
        <v>396.69</v>
      </c>
      <c r="H100" s="45">
        <f t="shared" si="76"/>
        <v>5071.58</v>
      </c>
      <c r="I100" s="97">
        <v>66784.210000000006</v>
      </c>
      <c r="J100" s="25">
        <v>5667</v>
      </c>
      <c r="K100" s="25"/>
      <c r="L100" s="79"/>
      <c r="M100" s="79"/>
      <c r="N100" s="79"/>
      <c r="O100" s="65">
        <f t="shared" si="77"/>
        <v>93497.89</v>
      </c>
      <c r="P100" s="47">
        <f>E100*S100</f>
        <v>8381.9599999999991</v>
      </c>
      <c r="Q100" s="47">
        <f>E100*T100</f>
        <v>508.04</v>
      </c>
      <c r="R100" s="48">
        <f t="shared" si="54"/>
        <v>8890</v>
      </c>
      <c r="S100" s="48">
        <v>119742.28</v>
      </c>
      <c r="T100" s="48">
        <v>7257.7</v>
      </c>
      <c r="U100" s="48">
        <f t="shared" si="55"/>
        <v>126999.98</v>
      </c>
      <c r="V100" s="66"/>
      <c r="W100" s="80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</row>
    <row r="101" spans="1:37" ht="28.5" x14ac:dyDescent="0.4">
      <c r="A101" s="33">
        <v>79</v>
      </c>
      <c r="B101" s="33">
        <v>18</v>
      </c>
      <c r="C101" s="31" t="s">
        <v>107</v>
      </c>
      <c r="D101" s="33" t="s">
        <v>34</v>
      </c>
      <c r="E101" s="25">
        <v>0.03</v>
      </c>
      <c r="F101" s="45">
        <f t="shared" si="74"/>
        <v>2003.63</v>
      </c>
      <c r="G101" s="45">
        <f t="shared" si="75"/>
        <v>170.01</v>
      </c>
      <c r="H101" s="45">
        <f t="shared" si="76"/>
        <v>2173.64</v>
      </c>
      <c r="I101" s="97">
        <v>66787.5</v>
      </c>
      <c r="J101" s="25">
        <v>5667</v>
      </c>
      <c r="K101" s="25"/>
      <c r="L101" s="79"/>
      <c r="M101" s="79"/>
      <c r="N101" s="79"/>
      <c r="O101" s="65">
        <f t="shared" si="77"/>
        <v>93502.5</v>
      </c>
      <c r="P101" s="47">
        <f>E101*S101</f>
        <v>3592.45</v>
      </c>
      <c r="Q101" s="47">
        <f>E101*T101</f>
        <v>217.73</v>
      </c>
      <c r="R101" s="48">
        <f t="shared" si="54"/>
        <v>3810.18</v>
      </c>
      <c r="S101" s="48">
        <v>119748.18</v>
      </c>
      <c r="T101" s="48">
        <v>7257.7</v>
      </c>
      <c r="U101" s="48">
        <f t="shared" si="55"/>
        <v>127005.88</v>
      </c>
      <c r="V101" s="66"/>
      <c r="W101" s="80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</row>
    <row r="102" spans="1:37" ht="28.5" x14ac:dyDescent="0.4">
      <c r="A102" s="33">
        <v>80</v>
      </c>
      <c r="B102" s="33">
        <v>19</v>
      </c>
      <c r="C102" s="31" t="s">
        <v>108</v>
      </c>
      <c r="D102" s="33" t="s">
        <v>34</v>
      </c>
      <c r="E102" s="25">
        <v>0.04</v>
      </c>
      <c r="F102" s="45">
        <f t="shared" si="74"/>
        <v>2671.2</v>
      </c>
      <c r="G102" s="45">
        <f t="shared" si="75"/>
        <v>230</v>
      </c>
      <c r="H102" s="45">
        <f t="shared" si="76"/>
        <v>2901.2</v>
      </c>
      <c r="I102" s="97">
        <v>66780</v>
      </c>
      <c r="J102" s="25">
        <v>5750</v>
      </c>
      <c r="K102" s="25"/>
      <c r="L102" s="79"/>
      <c r="M102" s="79"/>
      <c r="N102" s="79"/>
      <c r="O102" s="65">
        <f t="shared" si="77"/>
        <v>93492</v>
      </c>
      <c r="P102" s="47">
        <f>E102*S102</f>
        <v>4789.3900000000003</v>
      </c>
      <c r="Q102" s="47">
        <f>E102*T102</f>
        <v>294.56</v>
      </c>
      <c r="R102" s="48">
        <f t="shared" si="54"/>
        <v>5083.95</v>
      </c>
      <c r="S102" s="48">
        <v>119734.73</v>
      </c>
      <c r="T102" s="48">
        <v>7364</v>
      </c>
      <c r="U102" s="48">
        <f t="shared" si="55"/>
        <v>127098.73</v>
      </c>
      <c r="V102" s="66"/>
      <c r="W102" s="80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x14ac:dyDescent="0.4">
      <c r="A103" s="33"/>
      <c r="B103" s="33"/>
      <c r="C103" s="40" t="s">
        <v>112</v>
      </c>
      <c r="D103" s="49"/>
      <c r="E103" s="50"/>
      <c r="F103" s="59">
        <f t="shared" ref="F103:H103" si="78">SUM(F104:F112)</f>
        <v>120457.79</v>
      </c>
      <c r="G103" s="59">
        <f t="shared" si="78"/>
        <v>16688.89</v>
      </c>
      <c r="H103" s="59">
        <f t="shared" si="78"/>
        <v>137146.68</v>
      </c>
      <c r="I103" s="25"/>
      <c r="J103" s="25"/>
      <c r="K103" s="25"/>
      <c r="L103" s="79"/>
      <c r="M103" s="79"/>
      <c r="N103" s="79"/>
      <c r="O103" s="98"/>
      <c r="P103" s="59"/>
      <c r="Q103" s="59"/>
      <c r="R103" s="59"/>
      <c r="S103" s="48">
        <v>0</v>
      </c>
      <c r="T103" s="48">
        <v>0</v>
      </c>
      <c r="U103" s="48">
        <f t="shared" si="55"/>
        <v>0</v>
      </c>
      <c r="V103" s="66"/>
      <c r="W103" s="80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</row>
    <row r="104" spans="1:37" ht="28.5" x14ac:dyDescent="0.4">
      <c r="A104" s="33">
        <v>81</v>
      </c>
      <c r="B104" s="33">
        <v>20</v>
      </c>
      <c r="C104" s="31" t="s">
        <v>98</v>
      </c>
      <c r="D104" s="33" t="s">
        <v>99</v>
      </c>
      <c r="E104" s="25">
        <v>183.49</v>
      </c>
      <c r="F104" s="45">
        <f t="shared" ref="F104:F112" si="79">E104*I104</f>
        <v>87810.97</v>
      </c>
      <c r="G104" s="45">
        <f t="shared" ref="G104:G112" si="80">E104*J104</f>
        <v>15596.65</v>
      </c>
      <c r="H104" s="45">
        <f t="shared" ref="H104:H112" si="81">F104+G104</f>
        <v>103407.62</v>
      </c>
      <c r="I104" s="25">
        <v>478.56</v>
      </c>
      <c r="J104" s="25">
        <v>85</v>
      </c>
      <c r="K104" s="25"/>
      <c r="L104" s="79"/>
      <c r="M104" s="79"/>
      <c r="N104" s="79"/>
      <c r="O104" s="65">
        <f t="shared" ref="O104:O112" si="82">I104*$M$3</f>
        <v>669.98</v>
      </c>
      <c r="P104" s="47">
        <f>E104*S104</f>
        <v>157441.76</v>
      </c>
      <c r="Q104" s="47">
        <f>E104*T104</f>
        <v>19974.72</v>
      </c>
      <c r="R104" s="48">
        <f t="shared" si="54"/>
        <v>177416.48</v>
      </c>
      <c r="S104" s="48">
        <v>858.04</v>
      </c>
      <c r="T104" s="48">
        <v>108.86</v>
      </c>
      <c r="U104" s="48">
        <f t="shared" si="55"/>
        <v>966.9</v>
      </c>
      <c r="V104" s="66"/>
      <c r="W104" s="80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</row>
    <row r="105" spans="1:37" ht="28.5" x14ac:dyDescent="0.4">
      <c r="A105" s="33">
        <v>82</v>
      </c>
      <c r="B105" s="33">
        <v>21</v>
      </c>
      <c r="C105" s="31" t="s">
        <v>113</v>
      </c>
      <c r="D105" s="33" t="s">
        <v>101</v>
      </c>
      <c r="E105" s="25">
        <v>12</v>
      </c>
      <c r="F105" s="45">
        <f t="shared" si="79"/>
        <v>6008.64</v>
      </c>
      <c r="G105" s="45">
        <f t="shared" si="80"/>
        <v>0</v>
      </c>
      <c r="H105" s="45">
        <f t="shared" si="81"/>
        <v>6008.64</v>
      </c>
      <c r="I105" s="25">
        <v>500.72</v>
      </c>
      <c r="J105" s="25"/>
      <c r="K105" s="25"/>
      <c r="L105" s="79"/>
      <c r="M105" s="79"/>
      <c r="N105" s="79"/>
      <c r="O105" s="65">
        <f t="shared" si="82"/>
        <v>701.01</v>
      </c>
      <c r="P105" s="47">
        <f>E105*S105</f>
        <v>10773.36</v>
      </c>
      <c r="Q105" s="47">
        <f>E105*T105</f>
        <v>0</v>
      </c>
      <c r="R105" s="48">
        <f t="shared" si="54"/>
        <v>10773.36</v>
      </c>
      <c r="S105" s="48">
        <v>897.78</v>
      </c>
      <c r="T105" s="48">
        <v>0</v>
      </c>
      <c r="U105" s="48">
        <f t="shared" si="55"/>
        <v>897.78</v>
      </c>
      <c r="V105" s="66"/>
      <c r="W105" s="80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x14ac:dyDescent="0.4">
      <c r="A106" s="33">
        <v>83</v>
      </c>
      <c r="B106" s="33">
        <v>22</v>
      </c>
      <c r="C106" s="31" t="s">
        <v>102</v>
      </c>
      <c r="D106" s="33" t="s">
        <v>26</v>
      </c>
      <c r="E106" s="25">
        <v>7.45</v>
      </c>
      <c r="F106" s="45">
        <f t="shared" si="79"/>
        <v>13127.2</v>
      </c>
      <c r="G106" s="45">
        <f t="shared" si="80"/>
        <v>0</v>
      </c>
      <c r="H106" s="45">
        <f t="shared" si="81"/>
        <v>13127.2</v>
      </c>
      <c r="I106" s="25">
        <v>1762.04</v>
      </c>
      <c r="J106" s="25"/>
      <c r="K106" s="25"/>
      <c r="L106" s="79"/>
      <c r="M106" s="79"/>
      <c r="N106" s="79"/>
      <c r="O106" s="65">
        <f t="shared" si="82"/>
        <v>2466.86</v>
      </c>
      <c r="P106" s="47">
        <f>E106*S106</f>
        <v>23536.79</v>
      </c>
      <c r="Q106" s="47">
        <f>E106*T106</f>
        <v>0</v>
      </c>
      <c r="R106" s="48">
        <f t="shared" si="54"/>
        <v>23536.79</v>
      </c>
      <c r="S106" s="48">
        <v>3159.3</v>
      </c>
      <c r="T106" s="48">
        <v>0</v>
      </c>
      <c r="U106" s="48">
        <f t="shared" si="55"/>
        <v>3159.3</v>
      </c>
      <c r="V106" s="66"/>
      <c r="W106" s="80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</row>
    <row r="107" spans="1:37" x14ac:dyDescent="0.4">
      <c r="A107" s="33">
        <v>84</v>
      </c>
      <c r="B107" s="33">
        <v>23</v>
      </c>
      <c r="C107" s="31" t="s">
        <v>103</v>
      </c>
      <c r="D107" s="33" t="s">
        <v>26</v>
      </c>
      <c r="E107" s="25">
        <v>7.45</v>
      </c>
      <c r="F107" s="45">
        <f t="shared" si="79"/>
        <v>1103.2</v>
      </c>
      <c r="G107" s="45">
        <f t="shared" si="80"/>
        <v>0</v>
      </c>
      <c r="H107" s="45">
        <f t="shared" si="81"/>
        <v>1103.2</v>
      </c>
      <c r="I107" s="25">
        <v>148.08000000000001</v>
      </c>
      <c r="J107" s="25"/>
      <c r="K107" s="25"/>
      <c r="L107" s="79"/>
      <c r="M107" s="79"/>
      <c r="N107" s="79"/>
      <c r="O107" s="65">
        <f t="shared" si="82"/>
        <v>207.31</v>
      </c>
      <c r="P107" s="47">
        <f>E107*S107</f>
        <v>1977.98</v>
      </c>
      <c r="Q107" s="47">
        <f>E107*T107</f>
        <v>0</v>
      </c>
      <c r="R107" s="48">
        <f t="shared" si="54"/>
        <v>1977.98</v>
      </c>
      <c r="S107" s="48">
        <v>265.5</v>
      </c>
      <c r="T107" s="48">
        <v>0</v>
      </c>
      <c r="U107" s="48">
        <f t="shared" si="55"/>
        <v>265.5</v>
      </c>
      <c r="V107" s="66"/>
      <c r="W107" s="80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</row>
    <row r="108" spans="1:37" x14ac:dyDescent="0.4">
      <c r="A108" s="33">
        <v>85</v>
      </c>
      <c r="B108" s="33">
        <v>24</v>
      </c>
      <c r="C108" s="31" t="s">
        <v>104</v>
      </c>
      <c r="D108" s="33" t="s">
        <v>26</v>
      </c>
      <c r="E108" s="25">
        <v>7.45</v>
      </c>
      <c r="F108" s="45">
        <f t="shared" si="79"/>
        <v>783.81</v>
      </c>
      <c r="G108" s="45">
        <f t="shared" si="80"/>
        <v>0</v>
      </c>
      <c r="H108" s="45">
        <f t="shared" si="81"/>
        <v>783.81</v>
      </c>
      <c r="I108" s="25">
        <v>105.21</v>
      </c>
      <c r="J108" s="25"/>
      <c r="K108" s="25"/>
      <c r="L108" s="79"/>
      <c r="M108" s="79"/>
      <c r="N108" s="79"/>
      <c r="O108" s="65">
        <f t="shared" si="82"/>
        <v>147.29</v>
      </c>
      <c r="P108" s="47">
        <f>E108*S108</f>
        <v>1405.29</v>
      </c>
      <c r="Q108" s="47">
        <f>E108*T108</f>
        <v>0</v>
      </c>
      <c r="R108" s="48">
        <f t="shared" si="54"/>
        <v>1405.29</v>
      </c>
      <c r="S108" s="48">
        <v>188.63</v>
      </c>
      <c r="T108" s="48">
        <v>0</v>
      </c>
      <c r="U108" s="48">
        <f t="shared" si="55"/>
        <v>188.63</v>
      </c>
      <c r="V108" s="66"/>
      <c r="W108" s="80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</row>
    <row r="109" spans="1:37" x14ac:dyDescent="0.4">
      <c r="A109" s="33">
        <v>86</v>
      </c>
      <c r="B109" s="33">
        <v>25</v>
      </c>
      <c r="C109" s="31" t="s">
        <v>105</v>
      </c>
      <c r="D109" s="33" t="s">
        <v>26</v>
      </c>
      <c r="E109" s="25">
        <v>5.41</v>
      </c>
      <c r="F109" s="45">
        <f t="shared" si="79"/>
        <v>1606.45</v>
      </c>
      <c r="G109" s="45">
        <f t="shared" si="80"/>
        <v>238.04</v>
      </c>
      <c r="H109" s="45">
        <f t="shared" si="81"/>
        <v>1844.49</v>
      </c>
      <c r="I109" s="97">
        <v>296.94</v>
      </c>
      <c r="J109" s="25">
        <v>44</v>
      </c>
      <c r="K109" s="25"/>
      <c r="L109" s="79"/>
      <c r="M109" s="79"/>
      <c r="N109" s="79"/>
      <c r="O109" s="65">
        <f t="shared" si="82"/>
        <v>415.72</v>
      </c>
      <c r="P109" s="47">
        <f>E109*S109</f>
        <v>2880.34</v>
      </c>
      <c r="Q109" s="47">
        <f>E109*T109</f>
        <v>304.85000000000002</v>
      </c>
      <c r="R109" s="48">
        <f t="shared" si="54"/>
        <v>3185.19</v>
      </c>
      <c r="S109" s="48">
        <v>532.41</v>
      </c>
      <c r="T109" s="48">
        <v>56.35</v>
      </c>
      <c r="U109" s="48">
        <f t="shared" si="55"/>
        <v>588.76</v>
      </c>
      <c r="V109" s="66"/>
      <c r="W109" s="80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</row>
    <row r="110" spans="1:37" ht="28.5" x14ac:dyDescent="0.4">
      <c r="A110" s="33">
        <v>87</v>
      </c>
      <c r="B110" s="33">
        <v>26</v>
      </c>
      <c r="C110" s="31" t="s">
        <v>106</v>
      </c>
      <c r="D110" s="33" t="s">
        <v>34</v>
      </c>
      <c r="E110" s="25">
        <v>7.0000000000000007E-2</v>
      </c>
      <c r="F110" s="45">
        <f t="shared" si="79"/>
        <v>4674.8900000000003</v>
      </c>
      <c r="G110" s="45">
        <f t="shared" si="80"/>
        <v>396.69</v>
      </c>
      <c r="H110" s="45">
        <f t="shared" si="81"/>
        <v>5071.58</v>
      </c>
      <c r="I110" s="97">
        <v>66784.210000000006</v>
      </c>
      <c r="J110" s="25">
        <v>5667</v>
      </c>
      <c r="K110" s="25"/>
      <c r="L110" s="79"/>
      <c r="M110" s="79"/>
      <c r="N110" s="79"/>
      <c r="O110" s="65">
        <f t="shared" si="82"/>
        <v>93497.89</v>
      </c>
      <c r="P110" s="47">
        <f>E110*S110</f>
        <v>8381.9599999999991</v>
      </c>
      <c r="Q110" s="47">
        <f>E110*T110</f>
        <v>508.04</v>
      </c>
      <c r="R110" s="48">
        <f t="shared" si="54"/>
        <v>8890</v>
      </c>
      <c r="S110" s="48">
        <v>119742.28</v>
      </c>
      <c r="T110" s="48">
        <v>7257.7</v>
      </c>
      <c r="U110" s="48">
        <f t="shared" si="55"/>
        <v>126999.98</v>
      </c>
      <c r="V110" s="66"/>
      <c r="W110" s="80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</row>
    <row r="111" spans="1:37" ht="28.5" x14ac:dyDescent="0.4">
      <c r="A111" s="33">
        <v>88</v>
      </c>
      <c r="B111" s="33">
        <v>27</v>
      </c>
      <c r="C111" s="31" t="s">
        <v>107</v>
      </c>
      <c r="D111" s="33" t="s">
        <v>34</v>
      </c>
      <c r="E111" s="25">
        <v>0.03</v>
      </c>
      <c r="F111" s="45">
        <f t="shared" si="79"/>
        <v>2003.63</v>
      </c>
      <c r="G111" s="45">
        <f t="shared" si="80"/>
        <v>170.01</v>
      </c>
      <c r="H111" s="45">
        <f t="shared" si="81"/>
        <v>2173.64</v>
      </c>
      <c r="I111" s="97">
        <v>66787.5</v>
      </c>
      <c r="J111" s="25">
        <v>5667</v>
      </c>
      <c r="K111" s="25"/>
      <c r="L111" s="79"/>
      <c r="M111" s="79"/>
      <c r="N111" s="79"/>
      <c r="O111" s="65">
        <f t="shared" si="82"/>
        <v>93502.5</v>
      </c>
      <c r="P111" s="47">
        <f>E111*S111</f>
        <v>3592.45</v>
      </c>
      <c r="Q111" s="47">
        <f>E111*T111</f>
        <v>217.73</v>
      </c>
      <c r="R111" s="48">
        <f t="shared" si="54"/>
        <v>3810.18</v>
      </c>
      <c r="S111" s="48">
        <v>119748.18</v>
      </c>
      <c r="T111" s="48">
        <v>7257.7</v>
      </c>
      <c r="U111" s="48">
        <f t="shared" si="55"/>
        <v>127005.88</v>
      </c>
      <c r="V111" s="66"/>
      <c r="W111" s="80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</row>
    <row r="112" spans="1:37" ht="28.5" x14ac:dyDescent="0.4">
      <c r="A112" s="33">
        <v>89</v>
      </c>
      <c r="B112" s="33">
        <v>28</v>
      </c>
      <c r="C112" s="31" t="s">
        <v>108</v>
      </c>
      <c r="D112" s="33" t="s">
        <v>34</v>
      </c>
      <c r="E112" s="25">
        <v>0.05</v>
      </c>
      <c r="F112" s="45">
        <f t="shared" si="79"/>
        <v>3339</v>
      </c>
      <c r="G112" s="45">
        <f t="shared" si="80"/>
        <v>287.5</v>
      </c>
      <c r="H112" s="45">
        <f t="shared" si="81"/>
        <v>3626.5</v>
      </c>
      <c r="I112" s="97">
        <v>66780</v>
      </c>
      <c r="J112" s="25">
        <v>5750</v>
      </c>
      <c r="K112" s="25"/>
      <c r="L112" s="79"/>
      <c r="M112" s="79"/>
      <c r="N112" s="79"/>
      <c r="O112" s="65">
        <f t="shared" si="82"/>
        <v>93492</v>
      </c>
      <c r="P112" s="47">
        <f>E112*S112</f>
        <v>5986.74</v>
      </c>
      <c r="Q112" s="47">
        <f>E112*T112</f>
        <v>368.2</v>
      </c>
      <c r="R112" s="48">
        <f t="shared" si="54"/>
        <v>6354.94</v>
      </c>
      <c r="S112" s="48">
        <v>119734.73</v>
      </c>
      <c r="T112" s="48">
        <v>7364</v>
      </c>
      <c r="U112" s="48">
        <f t="shared" si="55"/>
        <v>127098.73</v>
      </c>
      <c r="V112" s="66"/>
      <c r="W112" s="80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</row>
    <row r="113" spans="1:37" x14ac:dyDescent="0.4">
      <c r="A113" s="33"/>
      <c r="B113" s="33"/>
      <c r="C113" s="40" t="s">
        <v>114</v>
      </c>
      <c r="D113" s="49"/>
      <c r="E113" s="50"/>
      <c r="F113" s="59">
        <f t="shared" ref="F113:H113" si="83">SUM(F114:F124)</f>
        <v>711045.31</v>
      </c>
      <c r="G113" s="59">
        <f t="shared" si="83"/>
        <v>108149.67</v>
      </c>
      <c r="H113" s="59">
        <f t="shared" si="83"/>
        <v>819194.98</v>
      </c>
      <c r="I113" s="25"/>
      <c r="J113" s="25"/>
      <c r="K113" s="25"/>
      <c r="L113" s="79"/>
      <c r="M113" s="79"/>
      <c r="N113" s="79"/>
      <c r="O113" s="98"/>
      <c r="P113" s="59"/>
      <c r="Q113" s="59"/>
      <c r="R113" s="59"/>
      <c r="S113" s="48">
        <v>0</v>
      </c>
      <c r="T113" s="48">
        <v>0</v>
      </c>
      <c r="U113" s="48">
        <f t="shared" si="55"/>
        <v>0</v>
      </c>
      <c r="V113" s="66"/>
      <c r="W113" s="80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</row>
    <row r="114" spans="1:37" ht="28.5" x14ac:dyDescent="0.4">
      <c r="A114" s="33">
        <v>90</v>
      </c>
      <c r="B114" s="33">
        <v>29</v>
      </c>
      <c r="C114" s="31" t="s">
        <v>98</v>
      </c>
      <c r="D114" s="33" t="s">
        <v>99</v>
      </c>
      <c r="E114" s="25">
        <v>899.04</v>
      </c>
      <c r="F114" s="45">
        <f t="shared" ref="F114:F124" si="84">E114*I114</f>
        <v>430244.58</v>
      </c>
      <c r="G114" s="45">
        <f t="shared" ref="G114:G124" si="85">E114*J114</f>
        <v>76418.399999999994</v>
      </c>
      <c r="H114" s="45">
        <f t="shared" ref="H114:H124" si="86">F114+G114</f>
        <v>506662.98</v>
      </c>
      <c r="I114" s="25">
        <v>478.56</v>
      </c>
      <c r="J114" s="25">
        <v>85</v>
      </c>
      <c r="K114" s="25"/>
      <c r="L114" s="79"/>
      <c r="M114" s="79"/>
      <c r="N114" s="79"/>
      <c r="O114" s="65">
        <f t="shared" ref="O114:O119" si="87">I114*$M$3</f>
        <v>669.98</v>
      </c>
      <c r="P114" s="47">
        <f>E114*S114</f>
        <v>771412.28</v>
      </c>
      <c r="Q114" s="47">
        <f>E114*T114</f>
        <v>97869.49</v>
      </c>
      <c r="R114" s="48">
        <f t="shared" si="54"/>
        <v>869281.77</v>
      </c>
      <c r="S114" s="48">
        <v>858.04</v>
      </c>
      <c r="T114" s="48">
        <v>108.86</v>
      </c>
      <c r="U114" s="48">
        <f t="shared" si="55"/>
        <v>966.9</v>
      </c>
      <c r="V114" s="66"/>
      <c r="W114" s="80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</row>
    <row r="115" spans="1:37" ht="28.5" x14ac:dyDescent="0.4">
      <c r="A115" s="33">
        <v>91</v>
      </c>
      <c r="B115" s="33">
        <v>30</v>
      </c>
      <c r="C115" s="31" t="s">
        <v>115</v>
      </c>
      <c r="D115" s="33" t="s">
        <v>101</v>
      </c>
      <c r="E115" s="25">
        <v>108</v>
      </c>
      <c r="F115" s="45">
        <f t="shared" si="84"/>
        <v>53753.760000000002</v>
      </c>
      <c r="G115" s="45">
        <f t="shared" si="85"/>
        <v>0</v>
      </c>
      <c r="H115" s="45">
        <f t="shared" si="86"/>
        <v>53753.760000000002</v>
      </c>
      <c r="I115" s="25">
        <v>497.72</v>
      </c>
      <c r="J115" s="25"/>
      <c r="K115" s="25"/>
      <c r="L115" s="79"/>
      <c r="M115" s="79"/>
      <c r="N115" s="79"/>
      <c r="O115" s="65">
        <f t="shared" si="87"/>
        <v>696.81</v>
      </c>
      <c r="P115" s="47">
        <f>E115*S115</f>
        <v>96379.199999999997</v>
      </c>
      <c r="Q115" s="47">
        <f>E115*T115</f>
        <v>0</v>
      </c>
      <c r="R115" s="48">
        <f t="shared" si="54"/>
        <v>96379.199999999997</v>
      </c>
      <c r="S115" s="48">
        <v>892.4</v>
      </c>
      <c r="T115" s="48">
        <v>0</v>
      </c>
      <c r="U115" s="48">
        <f t="shared" si="55"/>
        <v>892.4</v>
      </c>
      <c r="V115" s="66"/>
      <c r="W115" s="80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</row>
    <row r="116" spans="1:37" x14ac:dyDescent="0.4">
      <c r="A116" s="33">
        <v>92</v>
      </c>
      <c r="B116" s="33">
        <v>31</v>
      </c>
      <c r="C116" s="31" t="s">
        <v>102</v>
      </c>
      <c r="D116" s="33" t="s">
        <v>26</v>
      </c>
      <c r="E116" s="25">
        <v>34.49</v>
      </c>
      <c r="F116" s="45">
        <f t="shared" si="84"/>
        <v>60772.76</v>
      </c>
      <c r="G116" s="45">
        <f t="shared" si="85"/>
        <v>0</v>
      </c>
      <c r="H116" s="45">
        <f t="shared" si="86"/>
        <v>60772.76</v>
      </c>
      <c r="I116" s="25">
        <v>1762.04</v>
      </c>
      <c r="J116" s="25"/>
      <c r="K116" s="25"/>
      <c r="L116" s="79"/>
      <c r="M116" s="79"/>
      <c r="N116" s="79"/>
      <c r="O116" s="65">
        <f t="shared" si="87"/>
        <v>2466.86</v>
      </c>
      <c r="P116" s="47">
        <f>E116*S116</f>
        <v>108964.26</v>
      </c>
      <c r="Q116" s="47">
        <f>E116*T116</f>
        <v>0</v>
      </c>
      <c r="R116" s="48">
        <f t="shared" si="54"/>
        <v>108964.26</v>
      </c>
      <c r="S116" s="48">
        <v>3159.3</v>
      </c>
      <c r="T116" s="48">
        <v>0</v>
      </c>
      <c r="U116" s="48">
        <f t="shared" si="55"/>
        <v>3159.3</v>
      </c>
      <c r="V116" s="66"/>
      <c r="W116" s="80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</row>
    <row r="117" spans="1:37" x14ac:dyDescent="0.4">
      <c r="A117" s="33">
        <v>93</v>
      </c>
      <c r="B117" s="33">
        <v>32</v>
      </c>
      <c r="C117" s="31" t="s">
        <v>103</v>
      </c>
      <c r="D117" s="33" t="s">
        <v>26</v>
      </c>
      <c r="E117" s="25">
        <v>34.49</v>
      </c>
      <c r="F117" s="45">
        <f t="shared" si="84"/>
        <v>5107.28</v>
      </c>
      <c r="G117" s="45">
        <f t="shared" si="85"/>
        <v>0</v>
      </c>
      <c r="H117" s="45">
        <f t="shared" si="86"/>
        <v>5107.28</v>
      </c>
      <c r="I117" s="25">
        <v>148.08000000000001</v>
      </c>
      <c r="J117" s="25"/>
      <c r="K117" s="25"/>
      <c r="L117" s="79"/>
      <c r="M117" s="79"/>
      <c r="N117" s="79"/>
      <c r="O117" s="65">
        <f t="shared" si="87"/>
        <v>207.31</v>
      </c>
      <c r="P117" s="47">
        <f>E117*S117</f>
        <v>9157.1</v>
      </c>
      <c r="Q117" s="47">
        <f>E117*T117</f>
        <v>0</v>
      </c>
      <c r="R117" s="48">
        <f t="shared" si="54"/>
        <v>9157.1</v>
      </c>
      <c r="S117" s="48">
        <v>265.5</v>
      </c>
      <c r="T117" s="48">
        <v>0</v>
      </c>
      <c r="U117" s="48">
        <f t="shared" si="55"/>
        <v>265.5</v>
      </c>
      <c r="V117" s="66"/>
      <c r="W117" s="80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</row>
    <row r="118" spans="1:37" x14ac:dyDescent="0.4">
      <c r="A118" s="33">
        <v>94</v>
      </c>
      <c r="B118" s="33">
        <v>33</v>
      </c>
      <c r="C118" s="31" t="s">
        <v>104</v>
      </c>
      <c r="D118" s="33" t="s">
        <v>26</v>
      </c>
      <c r="E118" s="25">
        <v>34.49</v>
      </c>
      <c r="F118" s="45">
        <f t="shared" si="84"/>
        <v>3628.69</v>
      </c>
      <c r="G118" s="45">
        <f t="shared" si="85"/>
        <v>0</v>
      </c>
      <c r="H118" s="45">
        <f t="shared" si="86"/>
        <v>3628.69</v>
      </c>
      <c r="I118" s="25">
        <v>105.21</v>
      </c>
      <c r="J118" s="25"/>
      <c r="K118" s="25"/>
      <c r="L118" s="79"/>
      <c r="M118" s="79"/>
      <c r="N118" s="79"/>
      <c r="O118" s="65">
        <f t="shared" si="87"/>
        <v>147.29</v>
      </c>
      <c r="P118" s="47">
        <f>E118*S118</f>
        <v>6505.85</v>
      </c>
      <c r="Q118" s="47">
        <f>E118*T118</f>
        <v>0</v>
      </c>
      <c r="R118" s="48">
        <f t="shared" si="54"/>
        <v>6505.85</v>
      </c>
      <c r="S118" s="48">
        <v>188.63</v>
      </c>
      <c r="T118" s="48">
        <v>0</v>
      </c>
      <c r="U118" s="48">
        <f t="shared" si="55"/>
        <v>188.63</v>
      </c>
      <c r="V118" s="66"/>
      <c r="W118" s="80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</row>
    <row r="119" spans="1:37" x14ac:dyDescent="0.4">
      <c r="A119" s="33">
        <v>95</v>
      </c>
      <c r="B119" s="33">
        <v>34</v>
      </c>
      <c r="C119" s="31" t="s">
        <v>105</v>
      </c>
      <c r="D119" s="33" t="s">
        <v>26</v>
      </c>
      <c r="E119" s="25">
        <v>23.98</v>
      </c>
      <c r="F119" s="45">
        <f t="shared" si="84"/>
        <v>7120.62</v>
      </c>
      <c r="G119" s="45">
        <f t="shared" si="85"/>
        <v>1055.1199999999999</v>
      </c>
      <c r="H119" s="45">
        <f t="shared" si="86"/>
        <v>8175.74</v>
      </c>
      <c r="I119" s="25">
        <v>296.94</v>
      </c>
      <c r="J119" s="25">
        <v>44</v>
      </c>
      <c r="K119" s="25"/>
      <c r="L119" s="79"/>
      <c r="M119" s="79"/>
      <c r="N119" s="79"/>
      <c r="O119" s="65">
        <f t="shared" si="87"/>
        <v>415.72</v>
      </c>
      <c r="P119" s="47">
        <f>E119*S119</f>
        <v>12767.19</v>
      </c>
      <c r="Q119" s="47">
        <f>E119*T119</f>
        <v>1351.27</v>
      </c>
      <c r="R119" s="48">
        <f t="shared" si="54"/>
        <v>14118.46</v>
      </c>
      <c r="S119" s="48">
        <v>532.41</v>
      </c>
      <c r="T119" s="48">
        <v>56.35</v>
      </c>
      <c r="U119" s="48">
        <f t="shared" si="55"/>
        <v>588.76</v>
      </c>
      <c r="V119" s="66"/>
      <c r="W119" s="80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</row>
    <row r="120" spans="1:37" x14ac:dyDescent="0.4">
      <c r="A120" s="33">
        <v>96</v>
      </c>
      <c r="B120" s="33">
        <v>35</v>
      </c>
      <c r="C120" s="31" t="s">
        <v>111</v>
      </c>
      <c r="D120" s="33" t="s">
        <v>34</v>
      </c>
      <c r="E120" s="25">
        <v>2.89</v>
      </c>
      <c r="F120" s="45">
        <f t="shared" si="84"/>
        <v>78388.36</v>
      </c>
      <c r="G120" s="45">
        <f t="shared" si="85"/>
        <v>0</v>
      </c>
      <c r="H120" s="45">
        <f t="shared" si="86"/>
        <v>78388.36</v>
      </c>
      <c r="I120" s="25">
        <v>27124</v>
      </c>
      <c r="J120" s="25"/>
      <c r="K120" s="25"/>
      <c r="L120" s="79"/>
      <c r="M120" s="79"/>
      <c r="N120" s="79"/>
      <c r="O120" s="46">
        <f>I120*$L$3</f>
        <v>46110.8</v>
      </c>
      <c r="P120" s="47">
        <f>E120*S120</f>
        <v>170665.68</v>
      </c>
      <c r="Q120" s="47">
        <f>E120*T120</f>
        <v>0</v>
      </c>
      <c r="R120" s="48">
        <f t="shared" si="54"/>
        <v>170665.68</v>
      </c>
      <c r="S120" s="48">
        <v>59053.87</v>
      </c>
      <c r="T120" s="48">
        <v>0</v>
      </c>
      <c r="U120" s="48">
        <f t="shared" si="55"/>
        <v>59053.87</v>
      </c>
      <c r="V120" s="66"/>
      <c r="W120" s="80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</row>
    <row r="121" spans="1:37" ht="28.5" x14ac:dyDescent="0.4">
      <c r="A121" s="33">
        <v>97</v>
      </c>
      <c r="B121" s="33">
        <v>36</v>
      </c>
      <c r="C121" s="31" t="s">
        <v>116</v>
      </c>
      <c r="D121" s="33" t="s">
        <v>34</v>
      </c>
      <c r="E121" s="25">
        <v>3.18</v>
      </c>
      <c r="F121" s="45">
        <f t="shared" si="84"/>
        <v>36633.599999999999</v>
      </c>
      <c r="G121" s="45">
        <f t="shared" si="85"/>
        <v>27666</v>
      </c>
      <c r="H121" s="45">
        <f t="shared" si="86"/>
        <v>64299.6</v>
      </c>
      <c r="I121" s="25">
        <v>11520</v>
      </c>
      <c r="J121" s="55">
        <v>8700</v>
      </c>
      <c r="K121" s="25"/>
      <c r="L121" s="79"/>
      <c r="M121" s="79"/>
      <c r="N121" s="79"/>
      <c r="O121" s="53">
        <v>11520</v>
      </c>
      <c r="P121" s="47">
        <f>E121*S121</f>
        <v>46916.480000000003</v>
      </c>
      <c r="Q121" s="47">
        <f>E121*T121</f>
        <v>35431.72</v>
      </c>
      <c r="R121" s="48">
        <f t="shared" si="54"/>
        <v>82348.2</v>
      </c>
      <c r="S121" s="48">
        <v>14753.61</v>
      </c>
      <c r="T121" s="48">
        <v>11142.05</v>
      </c>
      <c r="U121" s="48">
        <f t="shared" si="55"/>
        <v>25895.66</v>
      </c>
      <c r="V121" s="66"/>
      <c r="W121" s="80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</row>
    <row r="122" spans="1:37" ht="28.5" x14ac:dyDescent="0.4">
      <c r="A122" s="33">
        <v>98</v>
      </c>
      <c r="B122" s="33">
        <v>37</v>
      </c>
      <c r="C122" s="31" t="s">
        <v>106</v>
      </c>
      <c r="D122" s="33" t="s">
        <v>34</v>
      </c>
      <c r="E122" s="25">
        <v>0.34</v>
      </c>
      <c r="F122" s="45">
        <f t="shared" si="84"/>
        <v>22706.63</v>
      </c>
      <c r="G122" s="45">
        <f t="shared" si="85"/>
        <v>1926.78</v>
      </c>
      <c r="H122" s="45">
        <f t="shared" si="86"/>
        <v>24633.41</v>
      </c>
      <c r="I122" s="97">
        <v>66784.210000000006</v>
      </c>
      <c r="J122" s="25">
        <v>5667</v>
      </c>
      <c r="K122" s="25"/>
      <c r="L122" s="79"/>
      <c r="M122" s="79"/>
      <c r="N122" s="79"/>
      <c r="O122" s="65">
        <f t="shared" ref="O122:O124" si="88">I122*$M$3</f>
        <v>93497.89</v>
      </c>
      <c r="P122" s="47">
        <f>E122*S122</f>
        <v>40712.379999999997</v>
      </c>
      <c r="Q122" s="47">
        <f>E122*T122</f>
        <v>2467.62</v>
      </c>
      <c r="R122" s="48">
        <f t="shared" si="54"/>
        <v>43180</v>
      </c>
      <c r="S122" s="48">
        <v>119742.28</v>
      </c>
      <c r="T122" s="48">
        <v>7257.7</v>
      </c>
      <c r="U122" s="48">
        <f t="shared" si="55"/>
        <v>126999.98</v>
      </c>
      <c r="V122" s="66"/>
      <c r="W122" s="80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</row>
    <row r="123" spans="1:37" ht="28.5" x14ac:dyDescent="0.4">
      <c r="A123" s="33">
        <v>99</v>
      </c>
      <c r="B123" s="33">
        <v>38</v>
      </c>
      <c r="C123" s="31" t="s">
        <v>107</v>
      </c>
      <c r="D123" s="33" t="s">
        <v>34</v>
      </c>
      <c r="E123" s="25">
        <v>0.11</v>
      </c>
      <c r="F123" s="45">
        <f t="shared" si="84"/>
        <v>7346.63</v>
      </c>
      <c r="G123" s="45">
        <f t="shared" si="85"/>
        <v>623.37</v>
      </c>
      <c r="H123" s="45">
        <f t="shared" si="86"/>
        <v>7970</v>
      </c>
      <c r="I123" s="97">
        <v>66787.5</v>
      </c>
      <c r="J123" s="25">
        <v>5667</v>
      </c>
      <c r="K123" s="25"/>
      <c r="L123" s="79"/>
      <c r="M123" s="79"/>
      <c r="N123" s="79"/>
      <c r="O123" s="65">
        <f t="shared" si="88"/>
        <v>93502.5</v>
      </c>
      <c r="P123" s="47">
        <f>E123*S123</f>
        <v>13172.3</v>
      </c>
      <c r="Q123" s="47">
        <f>E123*T123</f>
        <v>798.35</v>
      </c>
      <c r="R123" s="48">
        <f t="shared" si="54"/>
        <v>13970.65</v>
      </c>
      <c r="S123" s="48">
        <v>119748.18</v>
      </c>
      <c r="T123" s="48">
        <v>7257.7</v>
      </c>
      <c r="U123" s="48">
        <f t="shared" si="55"/>
        <v>127005.88</v>
      </c>
      <c r="V123" s="66"/>
      <c r="W123" s="80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</row>
    <row r="124" spans="1:37" ht="28.5" x14ac:dyDescent="0.4">
      <c r="A124" s="33">
        <v>100</v>
      </c>
      <c r="B124" s="33">
        <v>39</v>
      </c>
      <c r="C124" s="31" t="s">
        <v>108</v>
      </c>
      <c r="D124" s="33" t="s">
        <v>34</v>
      </c>
      <c r="E124" s="25">
        <v>0.08</v>
      </c>
      <c r="F124" s="45">
        <f t="shared" si="84"/>
        <v>5342.4</v>
      </c>
      <c r="G124" s="45">
        <f t="shared" si="85"/>
        <v>460</v>
      </c>
      <c r="H124" s="45">
        <f t="shared" si="86"/>
        <v>5802.4</v>
      </c>
      <c r="I124" s="97">
        <v>66780</v>
      </c>
      <c r="J124" s="25">
        <v>5750</v>
      </c>
      <c r="K124" s="25"/>
      <c r="L124" s="79"/>
      <c r="M124" s="79"/>
      <c r="N124" s="79"/>
      <c r="O124" s="65">
        <f t="shared" si="88"/>
        <v>93492</v>
      </c>
      <c r="P124" s="47">
        <f>E124*S124</f>
        <v>9578.7800000000007</v>
      </c>
      <c r="Q124" s="47">
        <f>E124*T124</f>
        <v>589.12</v>
      </c>
      <c r="R124" s="48">
        <f t="shared" si="54"/>
        <v>10167.9</v>
      </c>
      <c r="S124" s="48">
        <v>119734.73</v>
      </c>
      <c r="T124" s="48">
        <v>7364</v>
      </c>
      <c r="U124" s="48">
        <f t="shared" si="55"/>
        <v>127098.73</v>
      </c>
      <c r="V124" s="66"/>
      <c r="W124" s="80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</row>
    <row r="125" spans="1:37" x14ac:dyDescent="0.4">
      <c r="A125" s="33"/>
      <c r="B125" s="33"/>
      <c r="C125" s="81" t="s">
        <v>117</v>
      </c>
      <c r="D125" s="49"/>
      <c r="E125" s="50"/>
      <c r="F125" s="59">
        <f t="shared" ref="F125:H125" si="89">SUM(F126:F134)</f>
        <v>132688.51</v>
      </c>
      <c r="G125" s="59">
        <f t="shared" si="89"/>
        <v>19116.87</v>
      </c>
      <c r="H125" s="59">
        <f t="shared" si="89"/>
        <v>151805.38</v>
      </c>
      <c r="I125" s="25"/>
      <c r="J125" s="25"/>
      <c r="K125" s="25"/>
      <c r="L125" s="79"/>
      <c r="M125" s="79"/>
      <c r="N125" s="79"/>
      <c r="O125" s="98"/>
      <c r="P125" s="59"/>
      <c r="Q125" s="59"/>
      <c r="R125" s="59"/>
      <c r="S125" s="48">
        <v>0</v>
      </c>
      <c r="T125" s="48">
        <v>0</v>
      </c>
      <c r="U125" s="48">
        <f t="shared" si="55"/>
        <v>0</v>
      </c>
      <c r="V125" s="66"/>
      <c r="W125" s="80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</row>
    <row r="126" spans="1:37" ht="28.5" x14ac:dyDescent="0.4">
      <c r="A126" s="33">
        <v>101</v>
      </c>
      <c r="B126" s="33">
        <v>40</v>
      </c>
      <c r="C126" s="31" t="s">
        <v>98</v>
      </c>
      <c r="D126" s="33" t="s">
        <v>99</v>
      </c>
      <c r="E126" s="25">
        <v>214.68</v>
      </c>
      <c r="F126" s="45">
        <f t="shared" ref="F126:F134" si="90">E126*I126</f>
        <v>102737.26</v>
      </c>
      <c r="G126" s="45">
        <f t="shared" ref="G126:G134" si="91">E126*J126</f>
        <v>18247.8</v>
      </c>
      <c r="H126" s="45">
        <f t="shared" ref="H126:H134" si="92">F126+G126</f>
        <v>120985.06</v>
      </c>
      <c r="I126" s="25">
        <v>478.56</v>
      </c>
      <c r="J126" s="25">
        <v>85</v>
      </c>
      <c r="K126" s="25"/>
      <c r="L126" s="79"/>
      <c r="M126" s="79"/>
      <c r="N126" s="79"/>
      <c r="O126" s="65">
        <f t="shared" ref="O126:O134" si="93">I126*$M$3</f>
        <v>669.98</v>
      </c>
      <c r="P126" s="47">
        <f>E126*S126</f>
        <v>184204.03</v>
      </c>
      <c r="Q126" s="47">
        <f>E126*T126</f>
        <v>23370.06</v>
      </c>
      <c r="R126" s="48">
        <f t="shared" si="54"/>
        <v>207574.09</v>
      </c>
      <c r="S126" s="48">
        <v>858.04</v>
      </c>
      <c r="T126" s="48">
        <v>108.86</v>
      </c>
      <c r="U126" s="48">
        <f t="shared" si="55"/>
        <v>966.9</v>
      </c>
      <c r="V126" s="66"/>
      <c r="W126" s="80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</row>
    <row r="127" spans="1:37" ht="28.5" x14ac:dyDescent="0.4">
      <c r="A127" s="33">
        <v>102</v>
      </c>
      <c r="B127" s="33">
        <v>41</v>
      </c>
      <c r="C127" s="31" t="s">
        <v>118</v>
      </c>
      <c r="D127" s="33" t="s">
        <v>101</v>
      </c>
      <c r="E127" s="25">
        <v>12</v>
      </c>
      <c r="F127" s="45">
        <f t="shared" si="90"/>
        <v>6396</v>
      </c>
      <c r="G127" s="45">
        <f t="shared" si="91"/>
        <v>0</v>
      </c>
      <c r="H127" s="45">
        <f t="shared" si="92"/>
        <v>6396</v>
      </c>
      <c r="I127" s="25">
        <v>533</v>
      </c>
      <c r="J127" s="25"/>
      <c r="K127" s="25"/>
      <c r="L127" s="79"/>
      <c r="M127" s="79"/>
      <c r="N127" s="79"/>
      <c r="O127" s="65">
        <f t="shared" si="93"/>
        <v>746.2</v>
      </c>
      <c r="P127" s="47">
        <f>E127*S127</f>
        <v>11467.8</v>
      </c>
      <c r="Q127" s="47">
        <f>E127*T127</f>
        <v>0</v>
      </c>
      <c r="R127" s="48">
        <f t="shared" si="54"/>
        <v>11467.8</v>
      </c>
      <c r="S127" s="48">
        <v>955.65</v>
      </c>
      <c r="T127" s="48">
        <v>0</v>
      </c>
      <c r="U127" s="48">
        <f t="shared" si="55"/>
        <v>955.65</v>
      </c>
      <c r="V127" s="66"/>
      <c r="W127" s="80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4">
      <c r="A128" s="33">
        <v>103</v>
      </c>
      <c r="B128" s="33">
        <v>42</v>
      </c>
      <c r="C128" s="31" t="s">
        <v>102</v>
      </c>
      <c r="D128" s="33" t="s">
        <v>26</v>
      </c>
      <c r="E128" s="25">
        <v>7.32</v>
      </c>
      <c r="F128" s="45">
        <f t="shared" si="90"/>
        <v>12898.13</v>
      </c>
      <c r="G128" s="45">
        <f t="shared" si="91"/>
        <v>0</v>
      </c>
      <c r="H128" s="45">
        <f t="shared" si="92"/>
        <v>12898.13</v>
      </c>
      <c r="I128" s="25">
        <v>1762.04</v>
      </c>
      <c r="J128" s="25"/>
      <c r="K128" s="25"/>
      <c r="L128" s="79"/>
      <c r="M128" s="79"/>
      <c r="N128" s="79"/>
      <c r="O128" s="65">
        <f t="shared" si="93"/>
        <v>2466.86</v>
      </c>
      <c r="P128" s="47">
        <f>E128*S128</f>
        <v>23126.080000000002</v>
      </c>
      <c r="Q128" s="47">
        <f>E128*T128</f>
        <v>0</v>
      </c>
      <c r="R128" s="48">
        <f t="shared" si="54"/>
        <v>23126.080000000002</v>
      </c>
      <c r="S128" s="48">
        <v>3159.3</v>
      </c>
      <c r="T128" s="48">
        <v>0</v>
      </c>
      <c r="U128" s="48">
        <f t="shared" si="55"/>
        <v>3159.3</v>
      </c>
      <c r="V128" s="66"/>
      <c r="W128" s="80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4">
      <c r="A129" s="33">
        <v>104</v>
      </c>
      <c r="B129" s="33">
        <v>43</v>
      </c>
      <c r="C129" s="31" t="s">
        <v>103</v>
      </c>
      <c r="D129" s="33" t="s">
        <v>26</v>
      </c>
      <c r="E129" s="25">
        <v>7.32</v>
      </c>
      <c r="F129" s="45">
        <f t="shared" si="90"/>
        <v>1083.95</v>
      </c>
      <c r="G129" s="45">
        <f t="shared" si="91"/>
        <v>0</v>
      </c>
      <c r="H129" s="45">
        <f t="shared" si="92"/>
        <v>1083.95</v>
      </c>
      <c r="I129" s="25">
        <v>148.08000000000001</v>
      </c>
      <c r="J129" s="25"/>
      <c r="K129" s="25"/>
      <c r="L129" s="79"/>
      <c r="M129" s="79"/>
      <c r="N129" s="79"/>
      <c r="O129" s="65">
        <f t="shared" si="93"/>
        <v>207.31</v>
      </c>
      <c r="P129" s="47">
        <f>E129*S129</f>
        <v>1943.46</v>
      </c>
      <c r="Q129" s="47">
        <f>E129*T129</f>
        <v>0</v>
      </c>
      <c r="R129" s="48">
        <f t="shared" si="54"/>
        <v>1943.46</v>
      </c>
      <c r="S129" s="48">
        <v>265.5</v>
      </c>
      <c r="T129" s="48">
        <v>0</v>
      </c>
      <c r="U129" s="48">
        <f t="shared" si="55"/>
        <v>265.5</v>
      </c>
      <c r="V129" s="66"/>
      <c r="W129" s="80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4">
      <c r="A130" s="33">
        <v>105</v>
      </c>
      <c r="B130" s="33">
        <v>44</v>
      </c>
      <c r="C130" s="31" t="s">
        <v>104</v>
      </c>
      <c r="D130" s="33" t="s">
        <v>26</v>
      </c>
      <c r="E130" s="25">
        <v>7.32</v>
      </c>
      <c r="F130" s="45">
        <f t="shared" si="90"/>
        <v>770.14</v>
      </c>
      <c r="G130" s="45">
        <f t="shared" si="91"/>
        <v>0</v>
      </c>
      <c r="H130" s="45">
        <f t="shared" si="92"/>
        <v>770.14</v>
      </c>
      <c r="I130" s="25">
        <v>105.21</v>
      </c>
      <c r="J130" s="25"/>
      <c r="K130" s="25"/>
      <c r="L130" s="79"/>
      <c r="M130" s="79"/>
      <c r="N130" s="79"/>
      <c r="O130" s="65">
        <f t="shared" si="93"/>
        <v>147.29</v>
      </c>
      <c r="P130" s="47">
        <f>E130*S130</f>
        <v>1380.77</v>
      </c>
      <c r="Q130" s="47">
        <f>E130*T130</f>
        <v>0</v>
      </c>
      <c r="R130" s="48">
        <f t="shared" si="54"/>
        <v>1380.77</v>
      </c>
      <c r="S130" s="48">
        <v>188.63</v>
      </c>
      <c r="T130" s="48">
        <v>0</v>
      </c>
      <c r="U130" s="48">
        <f t="shared" si="55"/>
        <v>188.63</v>
      </c>
      <c r="V130" s="66"/>
      <c r="W130" s="80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4">
      <c r="A131" s="33">
        <v>106</v>
      </c>
      <c r="B131" s="33">
        <v>45</v>
      </c>
      <c r="C131" s="31" t="s">
        <v>105</v>
      </c>
      <c r="D131" s="33" t="s">
        <v>26</v>
      </c>
      <c r="E131" s="25">
        <v>6.48</v>
      </c>
      <c r="F131" s="45">
        <f t="shared" si="90"/>
        <v>1924.17</v>
      </c>
      <c r="G131" s="45">
        <f t="shared" si="91"/>
        <v>285.12</v>
      </c>
      <c r="H131" s="45">
        <f t="shared" si="92"/>
        <v>2209.29</v>
      </c>
      <c r="I131" s="25">
        <v>296.94</v>
      </c>
      <c r="J131" s="25">
        <v>44</v>
      </c>
      <c r="K131" s="25"/>
      <c r="L131" s="79"/>
      <c r="M131" s="79"/>
      <c r="N131" s="79"/>
      <c r="O131" s="65">
        <f t="shared" si="93"/>
        <v>415.72</v>
      </c>
      <c r="P131" s="47">
        <f>E131*S131</f>
        <v>3450.02</v>
      </c>
      <c r="Q131" s="47">
        <f>E131*T131</f>
        <v>365.15</v>
      </c>
      <c r="R131" s="48">
        <f t="shared" si="54"/>
        <v>3815.17</v>
      </c>
      <c r="S131" s="48">
        <v>532.41</v>
      </c>
      <c r="T131" s="48">
        <v>56.35</v>
      </c>
      <c r="U131" s="48">
        <f t="shared" si="55"/>
        <v>588.76</v>
      </c>
      <c r="V131" s="66"/>
      <c r="W131" s="80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ht="28.5" x14ac:dyDescent="0.4">
      <c r="A132" s="33">
        <v>107</v>
      </c>
      <c r="B132" s="33">
        <v>46</v>
      </c>
      <c r="C132" s="31" t="s">
        <v>106</v>
      </c>
      <c r="D132" s="33" t="s">
        <v>34</v>
      </c>
      <c r="E132" s="25">
        <v>7.0000000000000007E-2</v>
      </c>
      <c r="F132" s="45">
        <f t="shared" si="90"/>
        <v>4674.8900000000003</v>
      </c>
      <c r="G132" s="45">
        <f t="shared" si="91"/>
        <v>396.69</v>
      </c>
      <c r="H132" s="45">
        <f t="shared" si="92"/>
        <v>5071.58</v>
      </c>
      <c r="I132" s="97">
        <v>66784.210000000006</v>
      </c>
      <c r="J132" s="25">
        <v>5667</v>
      </c>
      <c r="K132" s="25"/>
      <c r="L132" s="79"/>
      <c r="M132" s="79"/>
      <c r="N132" s="79"/>
      <c r="O132" s="65">
        <f t="shared" si="93"/>
        <v>93497.89</v>
      </c>
      <c r="P132" s="47">
        <f>E132*S132</f>
        <v>8381.9599999999991</v>
      </c>
      <c r="Q132" s="47">
        <f>E132*T132</f>
        <v>508.04</v>
      </c>
      <c r="R132" s="48">
        <f t="shared" si="54"/>
        <v>8890</v>
      </c>
      <c r="S132" s="48">
        <v>119742.28</v>
      </c>
      <c r="T132" s="48">
        <v>7257.7</v>
      </c>
      <c r="U132" s="48">
        <f t="shared" si="55"/>
        <v>126999.98</v>
      </c>
      <c r="V132" s="66"/>
      <c r="W132" s="80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ht="28.5" x14ac:dyDescent="0.4">
      <c r="A133" s="33">
        <v>108</v>
      </c>
      <c r="B133" s="33">
        <v>47</v>
      </c>
      <c r="C133" s="31" t="s">
        <v>107</v>
      </c>
      <c r="D133" s="33" t="s">
        <v>34</v>
      </c>
      <c r="E133" s="25">
        <v>0.03</v>
      </c>
      <c r="F133" s="45">
        <f t="shared" si="90"/>
        <v>2003.63</v>
      </c>
      <c r="G133" s="45">
        <f t="shared" si="91"/>
        <v>170.01</v>
      </c>
      <c r="H133" s="45">
        <f t="shared" si="92"/>
        <v>2173.64</v>
      </c>
      <c r="I133" s="97">
        <v>66787.5</v>
      </c>
      <c r="J133" s="25">
        <v>5667</v>
      </c>
      <c r="K133" s="25"/>
      <c r="L133" s="79"/>
      <c r="M133" s="79"/>
      <c r="N133" s="79"/>
      <c r="O133" s="65">
        <f t="shared" si="93"/>
        <v>93502.5</v>
      </c>
      <c r="P133" s="47">
        <f>E133*S133</f>
        <v>3592.45</v>
      </c>
      <c r="Q133" s="47">
        <f>E133*T133</f>
        <v>217.73</v>
      </c>
      <c r="R133" s="48">
        <f t="shared" si="54"/>
        <v>3810.18</v>
      </c>
      <c r="S133" s="48">
        <v>119748.18</v>
      </c>
      <c r="T133" s="48">
        <v>7257.7</v>
      </c>
      <c r="U133" s="48">
        <f t="shared" si="55"/>
        <v>127005.88</v>
      </c>
      <c r="V133" s="66"/>
      <c r="W133" s="80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ht="28.5" x14ac:dyDescent="0.4">
      <c r="A134" s="33">
        <v>109</v>
      </c>
      <c r="B134" s="33">
        <v>48</v>
      </c>
      <c r="C134" s="31" t="s">
        <v>108</v>
      </c>
      <c r="D134" s="33" t="s">
        <v>34</v>
      </c>
      <c r="E134" s="99">
        <v>3.0000000000000001E-3</v>
      </c>
      <c r="F134" s="45">
        <f t="shared" si="90"/>
        <v>200.34</v>
      </c>
      <c r="G134" s="45">
        <f t="shared" si="91"/>
        <v>17.25</v>
      </c>
      <c r="H134" s="45">
        <f t="shared" si="92"/>
        <v>217.59</v>
      </c>
      <c r="I134" s="97">
        <v>66780</v>
      </c>
      <c r="J134" s="25">
        <v>5750</v>
      </c>
      <c r="K134" s="25"/>
      <c r="L134" s="79"/>
      <c r="M134" s="79"/>
      <c r="N134" s="79"/>
      <c r="O134" s="65">
        <f t="shared" si="93"/>
        <v>93492</v>
      </c>
      <c r="P134" s="47">
        <f>E134*S134</f>
        <v>359.2</v>
      </c>
      <c r="Q134" s="47">
        <f>E134*T134</f>
        <v>22.09</v>
      </c>
      <c r="R134" s="48">
        <f t="shared" si="54"/>
        <v>381.29</v>
      </c>
      <c r="S134" s="48">
        <v>119734.73</v>
      </c>
      <c r="T134" s="48">
        <v>7364</v>
      </c>
      <c r="U134" s="48">
        <f t="shared" si="55"/>
        <v>127098.73</v>
      </c>
      <c r="V134" s="66"/>
      <c r="W134" s="80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4">
      <c r="A135" s="33"/>
      <c r="B135" s="33"/>
      <c r="C135" s="34" t="s">
        <v>119</v>
      </c>
      <c r="D135" s="33"/>
      <c r="E135" s="25"/>
      <c r="F135" s="59">
        <f t="shared" ref="F135:H135" si="94">SUM(F136:F144)</f>
        <v>89672.24</v>
      </c>
      <c r="G135" s="59">
        <f t="shared" si="94"/>
        <v>12814.75</v>
      </c>
      <c r="H135" s="59">
        <f t="shared" si="94"/>
        <v>102486.99</v>
      </c>
      <c r="I135" s="25"/>
      <c r="J135" s="25"/>
      <c r="K135" s="25"/>
      <c r="L135" s="79"/>
      <c r="M135" s="79"/>
      <c r="N135" s="79"/>
      <c r="O135" s="98"/>
      <c r="P135" s="59"/>
      <c r="Q135" s="59"/>
      <c r="R135" s="59"/>
      <c r="S135" s="48">
        <v>0</v>
      </c>
      <c r="T135" s="48">
        <v>0</v>
      </c>
      <c r="U135" s="48">
        <f t="shared" si="55"/>
        <v>0</v>
      </c>
      <c r="V135" s="66"/>
      <c r="W135" s="80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ht="28.5" x14ac:dyDescent="0.4">
      <c r="A136" s="33">
        <v>110</v>
      </c>
      <c r="B136" s="33">
        <v>49</v>
      </c>
      <c r="C136" s="31" t="s">
        <v>98</v>
      </c>
      <c r="D136" s="33" t="s">
        <v>99</v>
      </c>
      <c r="E136" s="25">
        <v>145.29</v>
      </c>
      <c r="F136" s="45">
        <f t="shared" ref="F136:F144" si="95">E136*I136</f>
        <v>69529.98</v>
      </c>
      <c r="G136" s="45">
        <f t="shared" ref="G136:G144" si="96">E136*J136</f>
        <v>12349.65</v>
      </c>
      <c r="H136" s="45">
        <f t="shared" ref="H136:H144" si="97">F136+G136</f>
        <v>81879.63</v>
      </c>
      <c r="I136" s="25">
        <v>478.56</v>
      </c>
      <c r="J136" s="25">
        <v>85</v>
      </c>
      <c r="K136" s="25"/>
      <c r="L136" s="79"/>
      <c r="M136" s="79"/>
      <c r="N136" s="79"/>
      <c r="O136" s="65">
        <f t="shared" ref="O136:O144" si="98">I136*$M$3</f>
        <v>669.98</v>
      </c>
      <c r="P136" s="47">
        <f>E136*S136</f>
        <v>124664.63</v>
      </c>
      <c r="Q136" s="47">
        <f>E136*T136</f>
        <v>15816.27</v>
      </c>
      <c r="R136" s="48">
        <f t="shared" si="54"/>
        <v>140480.9</v>
      </c>
      <c r="S136" s="48">
        <v>858.04</v>
      </c>
      <c r="T136" s="48">
        <v>108.86</v>
      </c>
      <c r="U136" s="48">
        <f t="shared" si="55"/>
        <v>966.9</v>
      </c>
      <c r="V136" s="66"/>
      <c r="W136" s="80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ht="28.5" x14ac:dyDescent="0.4">
      <c r="A137" s="33">
        <v>111</v>
      </c>
      <c r="B137" s="33">
        <v>50</v>
      </c>
      <c r="C137" s="31" t="s">
        <v>120</v>
      </c>
      <c r="D137" s="33" t="s">
        <v>101</v>
      </c>
      <c r="E137" s="25">
        <v>12</v>
      </c>
      <c r="F137" s="45">
        <f t="shared" si="95"/>
        <v>9180</v>
      </c>
      <c r="G137" s="45">
        <f t="shared" si="96"/>
        <v>0</v>
      </c>
      <c r="H137" s="45">
        <f t="shared" si="97"/>
        <v>9180</v>
      </c>
      <c r="I137" s="25">
        <v>765</v>
      </c>
      <c r="J137" s="25"/>
      <c r="K137" s="25"/>
      <c r="L137" s="79"/>
      <c r="M137" s="79"/>
      <c r="N137" s="79"/>
      <c r="O137" s="65">
        <f t="shared" si="98"/>
        <v>1071</v>
      </c>
      <c r="P137" s="47">
        <f>E137*S137</f>
        <v>16459.439999999999</v>
      </c>
      <c r="Q137" s="47">
        <f>E137*T137</f>
        <v>0</v>
      </c>
      <c r="R137" s="48">
        <f t="shared" ref="R137:R200" si="99">P137+Q137</f>
        <v>16459.439999999999</v>
      </c>
      <c r="S137" s="48">
        <v>1371.62</v>
      </c>
      <c r="T137" s="48">
        <v>0</v>
      </c>
      <c r="U137" s="48">
        <f t="shared" ref="U137:U200" si="100">S137+T137</f>
        <v>1371.62</v>
      </c>
      <c r="V137" s="66"/>
      <c r="W137" s="80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4">
      <c r="A138" s="33">
        <v>112</v>
      </c>
      <c r="B138" s="33">
        <v>51</v>
      </c>
      <c r="C138" s="31" t="s">
        <v>102</v>
      </c>
      <c r="D138" s="33" t="s">
        <v>26</v>
      </c>
      <c r="E138" s="25">
        <v>3.16</v>
      </c>
      <c r="F138" s="45">
        <f t="shared" si="95"/>
        <v>5568.05</v>
      </c>
      <c r="G138" s="45">
        <f t="shared" si="96"/>
        <v>0</v>
      </c>
      <c r="H138" s="45">
        <f t="shared" si="97"/>
        <v>5568.05</v>
      </c>
      <c r="I138" s="25">
        <v>1762.04</v>
      </c>
      <c r="J138" s="25"/>
      <c r="K138" s="25"/>
      <c r="L138" s="79"/>
      <c r="M138" s="79"/>
      <c r="N138" s="79"/>
      <c r="O138" s="65">
        <f t="shared" si="98"/>
        <v>2466.86</v>
      </c>
      <c r="P138" s="47">
        <f>E138*S138</f>
        <v>9983.39</v>
      </c>
      <c r="Q138" s="47">
        <f>E138*T138</f>
        <v>0</v>
      </c>
      <c r="R138" s="48">
        <f t="shared" si="99"/>
        <v>9983.39</v>
      </c>
      <c r="S138" s="48">
        <v>3159.3</v>
      </c>
      <c r="T138" s="48">
        <v>0</v>
      </c>
      <c r="U138" s="48">
        <f t="shared" si="100"/>
        <v>3159.3</v>
      </c>
      <c r="V138" s="66"/>
      <c r="W138" s="80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4">
      <c r="A139" s="33">
        <v>113</v>
      </c>
      <c r="B139" s="33">
        <v>52</v>
      </c>
      <c r="C139" s="31" t="s">
        <v>103</v>
      </c>
      <c r="D139" s="33" t="s">
        <v>26</v>
      </c>
      <c r="E139" s="25">
        <v>3.16</v>
      </c>
      <c r="F139" s="45">
        <f t="shared" si="95"/>
        <v>467.93</v>
      </c>
      <c r="G139" s="45">
        <f t="shared" si="96"/>
        <v>0</v>
      </c>
      <c r="H139" s="45">
        <f t="shared" si="97"/>
        <v>467.93</v>
      </c>
      <c r="I139" s="25">
        <v>148.08000000000001</v>
      </c>
      <c r="J139" s="25"/>
      <c r="K139" s="25"/>
      <c r="L139" s="79"/>
      <c r="M139" s="79"/>
      <c r="N139" s="79"/>
      <c r="O139" s="65">
        <f t="shared" si="98"/>
        <v>207.31</v>
      </c>
      <c r="P139" s="47">
        <f>E139*S139</f>
        <v>838.98</v>
      </c>
      <c r="Q139" s="47">
        <f>E139*T139</f>
        <v>0</v>
      </c>
      <c r="R139" s="48">
        <f t="shared" si="99"/>
        <v>838.98</v>
      </c>
      <c r="S139" s="48">
        <v>265.5</v>
      </c>
      <c r="T139" s="48">
        <v>0</v>
      </c>
      <c r="U139" s="48">
        <f t="shared" si="100"/>
        <v>265.5</v>
      </c>
      <c r="V139" s="66"/>
      <c r="W139" s="80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4">
      <c r="A140" s="33">
        <v>114</v>
      </c>
      <c r="B140" s="33">
        <v>53</v>
      </c>
      <c r="C140" s="31" t="s">
        <v>104</v>
      </c>
      <c r="D140" s="33" t="s">
        <v>26</v>
      </c>
      <c r="E140" s="25">
        <v>3.16</v>
      </c>
      <c r="F140" s="45">
        <f t="shared" si="95"/>
        <v>332.46</v>
      </c>
      <c r="G140" s="45">
        <f t="shared" si="96"/>
        <v>0</v>
      </c>
      <c r="H140" s="45">
        <f t="shared" si="97"/>
        <v>332.46</v>
      </c>
      <c r="I140" s="25">
        <v>105.21</v>
      </c>
      <c r="J140" s="25"/>
      <c r="K140" s="25"/>
      <c r="L140" s="79"/>
      <c r="M140" s="79"/>
      <c r="N140" s="79"/>
      <c r="O140" s="65">
        <f t="shared" si="98"/>
        <v>147.29</v>
      </c>
      <c r="P140" s="47">
        <f>E140*S140</f>
        <v>596.07000000000005</v>
      </c>
      <c r="Q140" s="47">
        <f>E140*T140</f>
        <v>0</v>
      </c>
      <c r="R140" s="48">
        <f t="shared" si="99"/>
        <v>596.07000000000005</v>
      </c>
      <c r="S140" s="48">
        <v>188.63</v>
      </c>
      <c r="T140" s="48">
        <v>0</v>
      </c>
      <c r="U140" s="48">
        <f t="shared" si="100"/>
        <v>188.63</v>
      </c>
      <c r="V140" s="66"/>
      <c r="W140" s="80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x14ac:dyDescent="0.4">
      <c r="A141" s="33">
        <v>115</v>
      </c>
      <c r="B141" s="33">
        <v>54</v>
      </c>
      <c r="C141" s="31" t="s">
        <v>105</v>
      </c>
      <c r="D141" s="33" t="s">
        <v>26</v>
      </c>
      <c r="E141" s="25">
        <v>4</v>
      </c>
      <c r="F141" s="45">
        <f t="shared" si="95"/>
        <v>1187.76</v>
      </c>
      <c r="G141" s="45">
        <f t="shared" si="96"/>
        <v>176</v>
      </c>
      <c r="H141" s="45">
        <f t="shared" si="97"/>
        <v>1363.76</v>
      </c>
      <c r="I141" s="25">
        <v>296.94</v>
      </c>
      <c r="J141" s="25">
        <v>44</v>
      </c>
      <c r="K141" s="25"/>
      <c r="L141" s="79"/>
      <c r="M141" s="79"/>
      <c r="N141" s="79"/>
      <c r="O141" s="65">
        <f t="shared" si="98"/>
        <v>415.72</v>
      </c>
      <c r="P141" s="47">
        <f>E141*S141</f>
        <v>2129.64</v>
      </c>
      <c r="Q141" s="47">
        <f>E141*T141</f>
        <v>225.4</v>
      </c>
      <c r="R141" s="48">
        <f t="shared" si="99"/>
        <v>2355.04</v>
      </c>
      <c r="S141" s="48">
        <v>532.41</v>
      </c>
      <c r="T141" s="48">
        <v>56.35</v>
      </c>
      <c r="U141" s="48">
        <f t="shared" si="100"/>
        <v>588.76</v>
      </c>
      <c r="V141" s="66"/>
      <c r="W141" s="80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</row>
    <row r="142" spans="1:37" ht="28.5" x14ac:dyDescent="0.4">
      <c r="A142" s="33">
        <v>116</v>
      </c>
      <c r="B142" s="33">
        <v>55</v>
      </c>
      <c r="C142" s="31" t="s">
        <v>106</v>
      </c>
      <c r="D142" s="33" t="s">
        <v>34</v>
      </c>
      <c r="E142" s="25">
        <v>0.03</v>
      </c>
      <c r="F142" s="45">
        <f t="shared" si="95"/>
        <v>2003.53</v>
      </c>
      <c r="G142" s="45">
        <f t="shared" si="96"/>
        <v>170.01</v>
      </c>
      <c r="H142" s="45">
        <f t="shared" si="97"/>
        <v>2173.54</v>
      </c>
      <c r="I142" s="97">
        <v>66784.210000000006</v>
      </c>
      <c r="J142" s="25">
        <v>5667</v>
      </c>
      <c r="K142" s="25"/>
      <c r="L142" s="79"/>
      <c r="M142" s="79"/>
      <c r="N142" s="79"/>
      <c r="O142" s="65">
        <f t="shared" si="98"/>
        <v>93497.89</v>
      </c>
      <c r="P142" s="47">
        <f>E142*S142</f>
        <v>3592.27</v>
      </c>
      <c r="Q142" s="47">
        <f>E142*T142</f>
        <v>217.73</v>
      </c>
      <c r="R142" s="48">
        <f t="shared" si="99"/>
        <v>3810</v>
      </c>
      <c r="S142" s="48">
        <v>119742.28</v>
      </c>
      <c r="T142" s="48">
        <v>7257.7</v>
      </c>
      <c r="U142" s="48">
        <f t="shared" si="100"/>
        <v>126999.98</v>
      </c>
      <c r="V142" s="66"/>
      <c r="W142" s="80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</row>
    <row r="143" spans="1:37" ht="28.5" x14ac:dyDescent="0.4">
      <c r="A143" s="33">
        <v>117</v>
      </c>
      <c r="B143" s="33">
        <v>56</v>
      </c>
      <c r="C143" s="31" t="s">
        <v>107</v>
      </c>
      <c r="D143" s="33" t="s">
        <v>34</v>
      </c>
      <c r="E143" s="25">
        <v>0.02</v>
      </c>
      <c r="F143" s="45">
        <f t="shared" si="95"/>
        <v>1335.75</v>
      </c>
      <c r="G143" s="45">
        <f t="shared" si="96"/>
        <v>113.34</v>
      </c>
      <c r="H143" s="45">
        <f t="shared" si="97"/>
        <v>1449.09</v>
      </c>
      <c r="I143" s="97">
        <v>66787.5</v>
      </c>
      <c r="J143" s="25">
        <v>5667</v>
      </c>
      <c r="K143" s="25"/>
      <c r="L143" s="79"/>
      <c r="M143" s="79"/>
      <c r="N143" s="79"/>
      <c r="O143" s="65">
        <f t="shared" si="98"/>
        <v>93502.5</v>
      </c>
      <c r="P143" s="47">
        <f>E143*S143</f>
        <v>2394.96</v>
      </c>
      <c r="Q143" s="47">
        <f>E143*T143</f>
        <v>145.15</v>
      </c>
      <c r="R143" s="48">
        <f t="shared" si="99"/>
        <v>2540.11</v>
      </c>
      <c r="S143" s="48">
        <v>119748.18</v>
      </c>
      <c r="T143" s="48">
        <v>7257.7</v>
      </c>
      <c r="U143" s="48">
        <f t="shared" si="100"/>
        <v>127005.88</v>
      </c>
      <c r="V143" s="66"/>
      <c r="W143" s="80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</row>
    <row r="144" spans="1:37" ht="28.5" x14ac:dyDescent="0.4">
      <c r="A144" s="33">
        <v>118</v>
      </c>
      <c r="B144" s="33">
        <v>57</v>
      </c>
      <c r="C144" s="31" t="s">
        <v>108</v>
      </c>
      <c r="D144" s="33" t="s">
        <v>34</v>
      </c>
      <c r="E144" s="99">
        <v>1E-3</v>
      </c>
      <c r="F144" s="45">
        <f t="shared" si="95"/>
        <v>66.78</v>
      </c>
      <c r="G144" s="45">
        <f t="shared" si="96"/>
        <v>5.75</v>
      </c>
      <c r="H144" s="45">
        <f t="shared" si="97"/>
        <v>72.53</v>
      </c>
      <c r="I144" s="97">
        <v>66780</v>
      </c>
      <c r="J144" s="25">
        <v>5750</v>
      </c>
      <c r="K144" s="25"/>
      <c r="L144" s="79"/>
      <c r="M144" s="79"/>
      <c r="N144" s="79"/>
      <c r="O144" s="65">
        <f t="shared" si="98"/>
        <v>93492</v>
      </c>
      <c r="P144" s="47">
        <f>E144*S144</f>
        <v>119.73</v>
      </c>
      <c r="Q144" s="47">
        <f>E144*T144</f>
        <v>7.36</v>
      </c>
      <c r="R144" s="48">
        <f t="shared" si="99"/>
        <v>127.09</v>
      </c>
      <c r="S144" s="48">
        <v>119734.73</v>
      </c>
      <c r="T144" s="48">
        <v>7364</v>
      </c>
      <c r="U144" s="48">
        <f t="shared" si="100"/>
        <v>127098.73</v>
      </c>
      <c r="V144" s="66"/>
      <c r="W144" s="80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</row>
    <row r="145" spans="1:37" x14ac:dyDescent="0.4">
      <c r="A145" s="33"/>
      <c r="B145" s="33"/>
      <c r="C145" s="34" t="s">
        <v>121</v>
      </c>
      <c r="D145" s="33"/>
      <c r="E145" s="25"/>
      <c r="F145" s="45"/>
      <c r="G145" s="45"/>
      <c r="H145" s="45"/>
      <c r="I145" s="25"/>
      <c r="J145" s="25"/>
      <c r="K145" s="25"/>
      <c r="L145" s="79"/>
      <c r="M145" s="79"/>
      <c r="N145" s="79"/>
      <c r="O145" s="98"/>
      <c r="P145" s="47">
        <f>E145*S145</f>
        <v>0</v>
      </c>
      <c r="Q145" s="47">
        <f>E145*T145</f>
        <v>0</v>
      </c>
      <c r="R145" s="48">
        <f t="shared" si="99"/>
        <v>0</v>
      </c>
      <c r="S145" s="48">
        <v>0</v>
      </c>
      <c r="T145" s="48">
        <v>0</v>
      </c>
      <c r="U145" s="48">
        <f t="shared" si="100"/>
        <v>0</v>
      </c>
      <c r="V145" s="66"/>
      <c r="W145" s="80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</row>
    <row r="146" spans="1:37" ht="28.5" x14ac:dyDescent="0.4">
      <c r="A146" s="39"/>
      <c r="B146" s="39"/>
      <c r="C146" s="34" t="s">
        <v>122</v>
      </c>
      <c r="D146" s="39"/>
      <c r="E146" s="35"/>
      <c r="F146" s="59">
        <f t="shared" ref="F146:H146" si="101">SUM(F147:F149)</f>
        <v>150262.63</v>
      </c>
      <c r="G146" s="59">
        <f t="shared" si="101"/>
        <v>6864.22</v>
      </c>
      <c r="H146" s="59">
        <f t="shared" si="101"/>
        <v>157126.85</v>
      </c>
      <c r="I146" s="35"/>
      <c r="J146" s="35"/>
      <c r="K146" s="35"/>
      <c r="L146" s="60"/>
      <c r="M146" s="60"/>
      <c r="N146" s="60"/>
      <c r="O146" s="61"/>
      <c r="P146" s="59"/>
      <c r="Q146" s="59"/>
      <c r="R146" s="59"/>
      <c r="S146" s="48">
        <v>0</v>
      </c>
      <c r="T146" s="48">
        <v>0</v>
      </c>
      <c r="U146" s="48">
        <f t="shared" si="100"/>
        <v>0</v>
      </c>
      <c r="V146" s="63"/>
      <c r="W146" s="23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</row>
    <row r="147" spans="1:37" ht="28.5" x14ac:dyDescent="0.4">
      <c r="A147" s="33">
        <v>119</v>
      </c>
      <c r="B147" s="33">
        <v>58</v>
      </c>
      <c r="C147" s="31" t="s">
        <v>123</v>
      </c>
      <c r="D147" s="33" t="s">
        <v>28</v>
      </c>
      <c r="E147" s="25">
        <v>179.5</v>
      </c>
      <c r="F147" s="45">
        <f t="shared" ref="F147:F149" si="102">E147*I147</f>
        <v>37420.370000000003</v>
      </c>
      <c r="G147" s="45">
        <f t="shared" ref="G147:G149" si="103">E147*J147</f>
        <v>0</v>
      </c>
      <c r="H147" s="45">
        <f t="shared" ref="H147:H149" si="104">F147+G147</f>
        <v>37420.370000000003</v>
      </c>
      <c r="I147" s="25">
        <v>208.47</v>
      </c>
      <c r="J147" s="25"/>
      <c r="K147" s="25"/>
      <c r="L147" s="24"/>
      <c r="M147" s="24"/>
      <c r="N147" s="24"/>
      <c r="O147" s="65">
        <f t="shared" ref="O147:O153" si="105">I147*$M$3</f>
        <v>291.86</v>
      </c>
      <c r="P147" s="47">
        <f>E147*S147</f>
        <v>67093.509999999995</v>
      </c>
      <c r="Q147" s="47">
        <f>E147*T147</f>
        <v>0</v>
      </c>
      <c r="R147" s="48">
        <f t="shared" si="99"/>
        <v>67093.509999999995</v>
      </c>
      <c r="S147" s="48">
        <v>373.78</v>
      </c>
      <c r="T147" s="48">
        <v>0</v>
      </c>
      <c r="U147" s="48">
        <f t="shared" si="100"/>
        <v>373.78</v>
      </c>
      <c r="V147" s="31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</row>
    <row r="148" spans="1:37" ht="28.5" x14ac:dyDescent="0.4">
      <c r="A148" s="33">
        <v>120</v>
      </c>
      <c r="B148" s="33">
        <v>59</v>
      </c>
      <c r="C148" s="31" t="s">
        <v>124</v>
      </c>
      <c r="D148" s="33" t="s">
        <v>99</v>
      </c>
      <c r="E148" s="25">
        <v>67.5</v>
      </c>
      <c r="F148" s="45">
        <f t="shared" si="102"/>
        <v>32349.38</v>
      </c>
      <c r="G148" s="45">
        <f t="shared" si="103"/>
        <v>5737.5</v>
      </c>
      <c r="H148" s="45">
        <f t="shared" si="104"/>
        <v>38086.879999999997</v>
      </c>
      <c r="I148" s="25">
        <v>479.25</v>
      </c>
      <c r="J148" s="25">
        <v>85</v>
      </c>
      <c r="K148" s="25"/>
      <c r="L148" s="24"/>
      <c r="M148" s="24"/>
      <c r="N148" s="24"/>
      <c r="O148" s="65">
        <f t="shared" si="105"/>
        <v>670.95</v>
      </c>
      <c r="P148" s="47">
        <f>E148*S148</f>
        <v>58001.4</v>
      </c>
      <c r="Q148" s="47">
        <f>E148*T148</f>
        <v>7348.05</v>
      </c>
      <c r="R148" s="48">
        <f t="shared" si="99"/>
        <v>65349.45</v>
      </c>
      <c r="S148" s="48">
        <v>859.28</v>
      </c>
      <c r="T148" s="48">
        <v>108.86</v>
      </c>
      <c r="U148" s="48">
        <f t="shared" si="100"/>
        <v>968.14</v>
      </c>
      <c r="V148" s="31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</row>
    <row r="149" spans="1:37" ht="28.5" x14ac:dyDescent="0.4">
      <c r="A149" s="33">
        <v>121</v>
      </c>
      <c r="B149" s="33">
        <v>60</v>
      </c>
      <c r="C149" s="31" t="s">
        <v>125</v>
      </c>
      <c r="D149" s="33" t="s">
        <v>28</v>
      </c>
      <c r="E149" s="25">
        <v>160.96</v>
      </c>
      <c r="F149" s="45">
        <f t="shared" si="102"/>
        <v>80492.88</v>
      </c>
      <c r="G149" s="45">
        <f t="shared" si="103"/>
        <v>1126.72</v>
      </c>
      <c r="H149" s="45">
        <f t="shared" si="104"/>
        <v>81619.600000000006</v>
      </c>
      <c r="I149" s="25">
        <v>500.08</v>
      </c>
      <c r="J149" s="67">
        <v>7</v>
      </c>
      <c r="K149" s="25"/>
      <c r="L149" s="100"/>
      <c r="M149" s="100"/>
      <c r="N149" s="100"/>
      <c r="O149" s="65">
        <f t="shared" si="105"/>
        <v>700.11</v>
      </c>
      <c r="P149" s="47">
        <f>E149*S149</f>
        <v>144321.56</v>
      </c>
      <c r="Q149" s="47">
        <f>E149*T149</f>
        <v>1442.2</v>
      </c>
      <c r="R149" s="48">
        <f t="shared" si="99"/>
        <v>145763.76</v>
      </c>
      <c r="S149" s="48">
        <v>896.63</v>
      </c>
      <c r="T149" s="48">
        <v>8.9600000000000009</v>
      </c>
      <c r="U149" s="48">
        <f t="shared" si="100"/>
        <v>905.59</v>
      </c>
      <c r="V149" s="101" t="s">
        <v>126</v>
      </c>
      <c r="W149" s="102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</row>
    <row r="150" spans="1:37" x14ac:dyDescent="0.4">
      <c r="A150" s="39"/>
      <c r="B150" s="39"/>
      <c r="C150" s="34" t="s">
        <v>127</v>
      </c>
      <c r="D150" s="39"/>
      <c r="E150" s="35"/>
      <c r="F150" s="59">
        <f t="shared" ref="F150:H150" si="106">SUM(F151:F153)</f>
        <v>260543.64</v>
      </c>
      <c r="G150" s="59">
        <f t="shared" si="106"/>
        <v>555.35</v>
      </c>
      <c r="H150" s="59">
        <f t="shared" si="106"/>
        <v>261098.99</v>
      </c>
      <c r="I150" s="35"/>
      <c r="J150" s="35"/>
      <c r="K150" s="35"/>
      <c r="L150" s="60"/>
      <c r="M150" s="60"/>
      <c r="N150" s="60"/>
      <c r="O150" s="65">
        <f t="shared" si="105"/>
        <v>0</v>
      </c>
      <c r="P150" s="59"/>
      <c r="Q150" s="59"/>
      <c r="R150" s="59"/>
      <c r="S150" s="48">
        <v>0</v>
      </c>
      <c r="T150" s="48">
        <v>0</v>
      </c>
      <c r="U150" s="48">
        <f t="shared" si="100"/>
        <v>0</v>
      </c>
      <c r="V150" s="63"/>
      <c r="W150" s="23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</row>
    <row r="151" spans="1:37" ht="28.5" x14ac:dyDescent="0.4">
      <c r="A151" s="33">
        <v>122</v>
      </c>
      <c r="B151" s="33">
        <v>61</v>
      </c>
      <c r="C151" s="31" t="s">
        <v>128</v>
      </c>
      <c r="D151" s="33" t="s">
        <v>28</v>
      </c>
      <c r="E151" s="25">
        <v>18.55</v>
      </c>
      <c r="F151" s="45">
        <f t="shared" ref="F151:F153" si="107">E151*I151</f>
        <v>9276.48</v>
      </c>
      <c r="G151" s="45">
        <f t="shared" ref="G151:G153" si="108">E151*J151</f>
        <v>129.85</v>
      </c>
      <c r="H151" s="45">
        <f t="shared" ref="H151:H153" si="109">F151+G151</f>
        <v>9406.33</v>
      </c>
      <c r="I151" s="25">
        <v>500.08</v>
      </c>
      <c r="J151" s="67">
        <v>7</v>
      </c>
      <c r="K151" s="25"/>
      <c r="L151" s="100"/>
      <c r="M151" s="100"/>
      <c r="N151" s="100"/>
      <c r="O151" s="65">
        <f t="shared" si="105"/>
        <v>700.11</v>
      </c>
      <c r="P151" s="47">
        <f>E151*S151</f>
        <v>16632.490000000002</v>
      </c>
      <c r="Q151" s="47">
        <f>E151*T151</f>
        <v>166.21</v>
      </c>
      <c r="R151" s="48">
        <f t="shared" si="99"/>
        <v>16798.7</v>
      </c>
      <c r="S151" s="48">
        <v>896.63</v>
      </c>
      <c r="T151" s="48">
        <v>8.9600000000000009</v>
      </c>
      <c r="U151" s="48">
        <f t="shared" si="100"/>
        <v>905.59</v>
      </c>
      <c r="V151" s="101" t="s">
        <v>129</v>
      </c>
      <c r="W151" s="102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</row>
    <row r="152" spans="1:37" ht="28.5" x14ac:dyDescent="0.4">
      <c r="A152" s="33">
        <v>123</v>
      </c>
      <c r="B152" s="33">
        <v>62</v>
      </c>
      <c r="C152" s="31" t="s">
        <v>130</v>
      </c>
      <c r="D152" s="33" t="s">
        <v>101</v>
      </c>
      <c r="E152" s="25">
        <v>770</v>
      </c>
      <c r="F152" s="45">
        <f t="shared" si="107"/>
        <v>251020</v>
      </c>
      <c r="G152" s="45">
        <f t="shared" si="108"/>
        <v>0</v>
      </c>
      <c r="H152" s="45">
        <f t="shared" si="109"/>
        <v>251020</v>
      </c>
      <c r="I152" s="25">
        <v>326</v>
      </c>
      <c r="J152" s="35"/>
      <c r="K152" s="25"/>
      <c r="L152" s="24"/>
      <c r="M152" s="24"/>
      <c r="N152" s="24"/>
      <c r="O152" s="65">
        <f t="shared" si="105"/>
        <v>456.4</v>
      </c>
      <c r="P152" s="47">
        <f>E152*S152</f>
        <v>450072.7</v>
      </c>
      <c r="Q152" s="47">
        <f>E152*T152</f>
        <v>0</v>
      </c>
      <c r="R152" s="48">
        <f t="shared" si="99"/>
        <v>450072.7</v>
      </c>
      <c r="S152" s="48">
        <v>584.51</v>
      </c>
      <c r="T152" s="48">
        <v>0</v>
      </c>
      <c r="U152" s="48">
        <f t="shared" si="100"/>
        <v>584.51</v>
      </c>
      <c r="V152" s="31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</row>
    <row r="153" spans="1:37" ht="28.5" x14ac:dyDescent="0.4">
      <c r="A153" s="33">
        <v>124</v>
      </c>
      <c r="B153" s="33">
        <v>63</v>
      </c>
      <c r="C153" s="31" t="s">
        <v>131</v>
      </c>
      <c r="D153" s="33" t="s">
        <v>26</v>
      </c>
      <c r="E153" s="25">
        <v>0.37</v>
      </c>
      <c r="F153" s="45">
        <f t="shared" si="107"/>
        <v>247.16</v>
      </c>
      <c r="G153" s="45">
        <f t="shared" si="108"/>
        <v>425.5</v>
      </c>
      <c r="H153" s="45">
        <f t="shared" si="109"/>
        <v>672.66</v>
      </c>
      <c r="I153" s="25">
        <v>668</v>
      </c>
      <c r="J153" s="67">
        <v>1150</v>
      </c>
      <c r="K153" s="25"/>
      <c r="L153" s="24"/>
      <c r="M153" s="24"/>
      <c r="N153" s="24"/>
      <c r="O153" s="65">
        <f t="shared" si="105"/>
        <v>935.2</v>
      </c>
      <c r="P153" s="47">
        <f>E153*S153</f>
        <v>443.15</v>
      </c>
      <c r="Q153" s="47">
        <f>E153*T153</f>
        <v>544.94000000000005</v>
      </c>
      <c r="R153" s="48">
        <f t="shared" si="99"/>
        <v>988.09</v>
      </c>
      <c r="S153" s="48">
        <v>1197.71</v>
      </c>
      <c r="T153" s="48">
        <v>1472.8</v>
      </c>
      <c r="U153" s="48">
        <f t="shared" si="100"/>
        <v>2670.51</v>
      </c>
      <c r="V153" s="31" t="s">
        <v>132</v>
      </c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</row>
    <row r="154" spans="1:37" x14ac:dyDescent="0.4">
      <c r="A154" s="39"/>
      <c r="B154" s="39"/>
      <c r="C154" s="34" t="s">
        <v>133</v>
      </c>
      <c r="D154" s="39"/>
      <c r="E154" s="35"/>
      <c r="F154" s="59">
        <f t="shared" ref="F154:H154" si="110">SUM(F155:F158)</f>
        <v>24048.44</v>
      </c>
      <c r="G154" s="59">
        <f t="shared" si="110"/>
        <v>457.6</v>
      </c>
      <c r="H154" s="59">
        <f t="shared" si="110"/>
        <v>24506.04</v>
      </c>
      <c r="I154" s="35"/>
      <c r="J154" s="35"/>
      <c r="K154" s="35"/>
      <c r="L154" s="60"/>
      <c r="M154" s="60"/>
      <c r="N154" s="60"/>
      <c r="O154" s="61"/>
      <c r="P154" s="59"/>
      <c r="Q154" s="59"/>
      <c r="R154" s="59"/>
      <c r="S154" s="48">
        <v>0</v>
      </c>
      <c r="T154" s="48">
        <v>0</v>
      </c>
      <c r="U154" s="48">
        <f t="shared" si="100"/>
        <v>0</v>
      </c>
      <c r="V154" s="63"/>
      <c r="W154" s="23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</row>
    <row r="155" spans="1:37" ht="28.5" x14ac:dyDescent="0.4">
      <c r="A155" s="33">
        <v>125</v>
      </c>
      <c r="B155" s="33">
        <v>64</v>
      </c>
      <c r="C155" s="31" t="s">
        <v>134</v>
      </c>
      <c r="D155" s="33" t="s">
        <v>26</v>
      </c>
      <c r="E155" s="25">
        <v>10.4</v>
      </c>
      <c r="F155" s="45">
        <f t="shared" ref="F155:F158" si="111">E155*I155</f>
        <v>1540.03</v>
      </c>
      <c r="G155" s="45">
        <f t="shared" ref="G155:G158" si="112">E155*J155</f>
        <v>0</v>
      </c>
      <c r="H155" s="45">
        <f t="shared" ref="H155:H158" si="113">F155+G155</f>
        <v>1540.03</v>
      </c>
      <c r="I155" s="25">
        <v>148.08000000000001</v>
      </c>
      <c r="J155" s="25"/>
      <c r="K155" s="25"/>
      <c r="L155" s="24"/>
      <c r="M155" s="24"/>
      <c r="N155" s="24"/>
      <c r="O155" s="65">
        <f t="shared" ref="O155:O158" si="114">I155*$M$3</f>
        <v>207.31</v>
      </c>
      <c r="P155" s="47">
        <f>E155*S155</f>
        <v>2761.2</v>
      </c>
      <c r="Q155" s="47">
        <f>E155*T155</f>
        <v>0</v>
      </c>
      <c r="R155" s="48">
        <f t="shared" si="99"/>
        <v>2761.2</v>
      </c>
      <c r="S155" s="48">
        <v>265.5</v>
      </c>
      <c r="T155" s="48">
        <v>0</v>
      </c>
      <c r="U155" s="48">
        <f t="shared" si="100"/>
        <v>265.5</v>
      </c>
      <c r="V155" s="31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</row>
    <row r="156" spans="1:37" ht="28.5" x14ac:dyDescent="0.4">
      <c r="A156" s="33">
        <v>126</v>
      </c>
      <c r="B156" s="33">
        <v>65</v>
      </c>
      <c r="C156" s="31" t="s">
        <v>135</v>
      </c>
      <c r="D156" s="33" t="s">
        <v>26</v>
      </c>
      <c r="E156" s="25">
        <v>10.4</v>
      </c>
      <c r="F156" s="45">
        <f t="shared" si="111"/>
        <v>18325.22</v>
      </c>
      <c r="G156" s="45">
        <f t="shared" si="112"/>
        <v>0</v>
      </c>
      <c r="H156" s="45">
        <f t="shared" si="113"/>
        <v>18325.22</v>
      </c>
      <c r="I156" s="25">
        <v>1762.04</v>
      </c>
      <c r="J156" s="25"/>
      <c r="K156" s="25"/>
      <c r="L156" s="24"/>
      <c r="M156" s="24"/>
      <c r="N156" s="24"/>
      <c r="O156" s="65">
        <f t="shared" si="114"/>
        <v>2466.86</v>
      </c>
      <c r="P156" s="47">
        <f>E156*S156</f>
        <v>32856.720000000001</v>
      </c>
      <c r="Q156" s="47">
        <f>E156*T156</f>
        <v>0</v>
      </c>
      <c r="R156" s="48">
        <f t="shared" si="99"/>
        <v>32856.720000000001</v>
      </c>
      <c r="S156" s="48">
        <v>3159.3</v>
      </c>
      <c r="T156" s="48">
        <v>0</v>
      </c>
      <c r="U156" s="48">
        <f t="shared" si="100"/>
        <v>3159.3</v>
      </c>
      <c r="V156" s="31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</row>
    <row r="157" spans="1:37" ht="28.5" x14ac:dyDescent="0.4">
      <c r="A157" s="33">
        <v>127</v>
      </c>
      <c r="B157" s="33">
        <v>66</v>
      </c>
      <c r="C157" s="31" t="s">
        <v>136</v>
      </c>
      <c r="D157" s="33" t="s">
        <v>26</v>
      </c>
      <c r="E157" s="25">
        <v>10.4</v>
      </c>
      <c r="F157" s="45">
        <f t="shared" si="111"/>
        <v>1094.18</v>
      </c>
      <c r="G157" s="45">
        <f t="shared" si="112"/>
        <v>0</v>
      </c>
      <c r="H157" s="45">
        <f t="shared" si="113"/>
        <v>1094.18</v>
      </c>
      <c r="I157" s="25">
        <v>105.21</v>
      </c>
      <c r="J157" s="25"/>
      <c r="K157" s="25"/>
      <c r="L157" s="24"/>
      <c r="M157" s="24"/>
      <c r="N157" s="24"/>
      <c r="O157" s="65">
        <f t="shared" si="114"/>
        <v>147.29</v>
      </c>
      <c r="P157" s="47">
        <f>E157*S157</f>
        <v>1961.75</v>
      </c>
      <c r="Q157" s="47">
        <f>E157*T157</f>
        <v>0</v>
      </c>
      <c r="R157" s="48">
        <f t="shared" si="99"/>
        <v>1961.75</v>
      </c>
      <c r="S157" s="48">
        <v>188.63</v>
      </c>
      <c r="T157" s="48">
        <v>0</v>
      </c>
      <c r="U157" s="48">
        <f t="shared" si="100"/>
        <v>188.63</v>
      </c>
      <c r="V157" s="31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</row>
    <row r="158" spans="1:37" ht="28.5" x14ac:dyDescent="0.4">
      <c r="A158" s="33">
        <v>128</v>
      </c>
      <c r="B158" s="33">
        <v>67</v>
      </c>
      <c r="C158" s="31" t="s">
        <v>137</v>
      </c>
      <c r="D158" s="33" t="s">
        <v>26</v>
      </c>
      <c r="E158" s="25">
        <v>10.4</v>
      </c>
      <c r="F158" s="45">
        <f t="shared" si="111"/>
        <v>3089.01</v>
      </c>
      <c r="G158" s="45">
        <f t="shared" si="112"/>
        <v>457.6</v>
      </c>
      <c r="H158" s="45">
        <f t="shared" si="113"/>
        <v>3546.61</v>
      </c>
      <c r="I158" s="25">
        <v>297.02</v>
      </c>
      <c r="J158" s="25">
        <v>44</v>
      </c>
      <c r="K158" s="25"/>
      <c r="L158" s="24"/>
      <c r="M158" s="24"/>
      <c r="N158" s="24"/>
      <c r="O158" s="65">
        <f t="shared" si="114"/>
        <v>415.83</v>
      </c>
      <c r="P158" s="47">
        <f>E158*S158</f>
        <v>5538.52</v>
      </c>
      <c r="Q158" s="47">
        <f>E158*T158</f>
        <v>586.04</v>
      </c>
      <c r="R158" s="48">
        <f t="shared" si="99"/>
        <v>6124.56</v>
      </c>
      <c r="S158" s="48">
        <v>532.54999999999995</v>
      </c>
      <c r="T158" s="48">
        <v>56.35</v>
      </c>
      <c r="U158" s="48">
        <f t="shared" si="100"/>
        <v>588.9</v>
      </c>
      <c r="V158" s="31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</row>
    <row r="159" spans="1:37" ht="42.75" x14ac:dyDescent="0.4">
      <c r="A159" s="39"/>
      <c r="B159" s="39"/>
      <c r="C159" s="34" t="s">
        <v>138</v>
      </c>
      <c r="D159" s="39"/>
      <c r="E159" s="35"/>
      <c r="F159" s="59">
        <f>SUM(F160:F193)</f>
        <v>1224188.8899999999</v>
      </c>
      <c r="G159" s="59">
        <f t="shared" ref="G159:H159" si="115">SUM(G160:G193)</f>
        <v>176421.04</v>
      </c>
      <c r="H159" s="59">
        <f t="shared" si="115"/>
        <v>1400609.93</v>
      </c>
      <c r="I159" s="35"/>
      <c r="J159" s="35"/>
      <c r="K159" s="35"/>
      <c r="L159" s="60"/>
      <c r="M159" s="60"/>
      <c r="N159" s="60"/>
      <c r="O159" s="61"/>
      <c r="P159" s="59"/>
      <c r="Q159" s="59"/>
      <c r="R159" s="59"/>
      <c r="S159" s="48">
        <v>0</v>
      </c>
      <c r="T159" s="48">
        <v>0</v>
      </c>
      <c r="U159" s="48">
        <f t="shared" si="100"/>
        <v>0</v>
      </c>
      <c r="V159" s="63"/>
      <c r="W159" s="23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</row>
    <row r="160" spans="1:37" ht="28.5" x14ac:dyDescent="0.4">
      <c r="A160" s="33">
        <v>129</v>
      </c>
      <c r="B160" s="33">
        <v>68</v>
      </c>
      <c r="C160" s="31" t="s">
        <v>98</v>
      </c>
      <c r="D160" s="33" t="s">
        <v>99</v>
      </c>
      <c r="E160" s="25">
        <v>206.67</v>
      </c>
      <c r="F160" s="45">
        <f t="shared" ref="F160:F169" si="116">E160*I160</f>
        <v>98904</v>
      </c>
      <c r="G160" s="45">
        <f t="shared" ref="G160:G169" si="117">E160*J160</f>
        <v>17566.95</v>
      </c>
      <c r="H160" s="45">
        <f t="shared" ref="H160:H169" si="118">F160+G160</f>
        <v>116470.95</v>
      </c>
      <c r="I160" s="25">
        <v>478.56</v>
      </c>
      <c r="J160" s="25">
        <v>85</v>
      </c>
      <c r="K160" s="25"/>
      <c r="L160" s="24"/>
      <c r="M160" s="24"/>
      <c r="N160" s="24"/>
      <c r="O160" s="65">
        <f t="shared" ref="O160:O165" si="119">I160*$M$3</f>
        <v>669.98</v>
      </c>
      <c r="P160" s="47">
        <f>E160*S160</f>
        <v>177331.13</v>
      </c>
      <c r="Q160" s="47">
        <f>E160*T160</f>
        <v>22498.1</v>
      </c>
      <c r="R160" s="48">
        <f t="shared" si="99"/>
        <v>199829.23</v>
      </c>
      <c r="S160" s="48">
        <v>858.04</v>
      </c>
      <c r="T160" s="48">
        <v>108.86</v>
      </c>
      <c r="U160" s="48">
        <f t="shared" si="100"/>
        <v>966.9</v>
      </c>
      <c r="V160" s="31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</row>
    <row r="161" spans="1:37" x14ac:dyDescent="0.4">
      <c r="A161" s="33">
        <v>130</v>
      </c>
      <c r="B161" s="33">
        <v>69</v>
      </c>
      <c r="C161" s="31" t="s">
        <v>139</v>
      </c>
      <c r="D161" s="33" t="s">
        <v>101</v>
      </c>
      <c r="E161" s="25">
        <v>6</v>
      </c>
      <c r="F161" s="45">
        <f t="shared" si="116"/>
        <v>3198</v>
      </c>
      <c r="G161" s="45">
        <f t="shared" si="117"/>
        <v>0</v>
      </c>
      <c r="H161" s="45">
        <f t="shared" si="118"/>
        <v>3198</v>
      </c>
      <c r="I161" s="25">
        <v>533</v>
      </c>
      <c r="J161" s="25"/>
      <c r="K161" s="25"/>
      <c r="L161" s="24"/>
      <c r="M161" s="24"/>
      <c r="N161" s="24"/>
      <c r="O161" s="65">
        <f t="shared" si="119"/>
        <v>746.2</v>
      </c>
      <c r="P161" s="47">
        <f>E161*S161</f>
        <v>5733.9</v>
      </c>
      <c r="Q161" s="47">
        <f>E161*T161</f>
        <v>0</v>
      </c>
      <c r="R161" s="48">
        <f t="shared" si="99"/>
        <v>5733.9</v>
      </c>
      <c r="S161" s="48">
        <v>955.65</v>
      </c>
      <c r="T161" s="48">
        <v>0</v>
      </c>
      <c r="U161" s="48">
        <f t="shared" si="100"/>
        <v>955.65</v>
      </c>
      <c r="V161" s="31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</row>
    <row r="162" spans="1:37" x14ac:dyDescent="0.4">
      <c r="A162" s="33">
        <v>131</v>
      </c>
      <c r="B162" s="33">
        <v>70</v>
      </c>
      <c r="C162" s="31" t="s">
        <v>102</v>
      </c>
      <c r="D162" s="33" t="s">
        <v>26</v>
      </c>
      <c r="E162" s="25">
        <v>7.43</v>
      </c>
      <c r="F162" s="45">
        <f t="shared" si="116"/>
        <v>13091.96</v>
      </c>
      <c r="G162" s="45">
        <f t="shared" si="117"/>
        <v>0</v>
      </c>
      <c r="H162" s="45">
        <f t="shared" si="118"/>
        <v>13091.96</v>
      </c>
      <c r="I162" s="25">
        <v>1762.04</v>
      </c>
      <c r="J162" s="25"/>
      <c r="K162" s="25"/>
      <c r="L162" s="24"/>
      <c r="M162" s="24"/>
      <c r="N162" s="24"/>
      <c r="O162" s="65">
        <f t="shared" si="119"/>
        <v>2466.86</v>
      </c>
      <c r="P162" s="47">
        <f>E162*S162</f>
        <v>23473.599999999999</v>
      </c>
      <c r="Q162" s="47">
        <f>E162*T162</f>
        <v>0</v>
      </c>
      <c r="R162" s="48">
        <f t="shared" si="99"/>
        <v>23473.599999999999</v>
      </c>
      <c r="S162" s="48">
        <v>3159.3</v>
      </c>
      <c r="T162" s="48">
        <v>0</v>
      </c>
      <c r="U162" s="48">
        <f t="shared" si="100"/>
        <v>3159.3</v>
      </c>
      <c r="V162" s="31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</row>
    <row r="163" spans="1:37" x14ac:dyDescent="0.4">
      <c r="A163" s="33">
        <v>132</v>
      </c>
      <c r="B163" s="33">
        <v>71</v>
      </c>
      <c r="C163" s="31" t="s">
        <v>103</v>
      </c>
      <c r="D163" s="33" t="s">
        <v>26</v>
      </c>
      <c r="E163" s="25">
        <v>7.43</v>
      </c>
      <c r="F163" s="45">
        <f t="shared" si="116"/>
        <v>1100.23</v>
      </c>
      <c r="G163" s="45">
        <f t="shared" si="117"/>
        <v>0</v>
      </c>
      <c r="H163" s="45">
        <f t="shared" si="118"/>
        <v>1100.23</v>
      </c>
      <c r="I163" s="25">
        <v>148.08000000000001</v>
      </c>
      <c r="J163" s="25"/>
      <c r="K163" s="25"/>
      <c r="L163" s="24"/>
      <c r="M163" s="24"/>
      <c r="N163" s="24"/>
      <c r="O163" s="65">
        <f t="shared" si="119"/>
        <v>207.31</v>
      </c>
      <c r="P163" s="47">
        <f>E163*S163</f>
        <v>1972.67</v>
      </c>
      <c r="Q163" s="47">
        <f>E163*T163</f>
        <v>0</v>
      </c>
      <c r="R163" s="48">
        <f t="shared" si="99"/>
        <v>1972.67</v>
      </c>
      <c r="S163" s="48">
        <v>265.5</v>
      </c>
      <c r="T163" s="48">
        <v>0</v>
      </c>
      <c r="U163" s="48">
        <f t="shared" si="100"/>
        <v>265.5</v>
      </c>
      <c r="V163" s="31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</row>
    <row r="164" spans="1:37" x14ac:dyDescent="0.4">
      <c r="A164" s="33">
        <v>133</v>
      </c>
      <c r="B164" s="33">
        <v>72</v>
      </c>
      <c r="C164" s="31" t="s">
        <v>140</v>
      </c>
      <c r="D164" s="33" t="s">
        <v>26</v>
      </c>
      <c r="E164" s="25">
        <v>7.43</v>
      </c>
      <c r="F164" s="45">
        <f t="shared" si="116"/>
        <v>781.71</v>
      </c>
      <c r="G164" s="45">
        <f t="shared" si="117"/>
        <v>0</v>
      </c>
      <c r="H164" s="45">
        <f t="shared" si="118"/>
        <v>781.71</v>
      </c>
      <c r="I164" s="25">
        <v>105.21</v>
      </c>
      <c r="J164" s="25"/>
      <c r="K164" s="25"/>
      <c r="L164" s="24"/>
      <c r="M164" s="24"/>
      <c r="N164" s="24"/>
      <c r="O164" s="65">
        <f t="shared" si="119"/>
        <v>147.29</v>
      </c>
      <c r="P164" s="47">
        <f>E164*S164</f>
        <v>1401.52</v>
      </c>
      <c r="Q164" s="47">
        <f>E164*T164</f>
        <v>0</v>
      </c>
      <c r="R164" s="48">
        <f t="shared" si="99"/>
        <v>1401.52</v>
      </c>
      <c r="S164" s="48">
        <v>188.63</v>
      </c>
      <c r="T164" s="48">
        <v>0</v>
      </c>
      <c r="U164" s="48">
        <f t="shared" si="100"/>
        <v>188.63</v>
      </c>
      <c r="V164" s="31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</row>
    <row r="165" spans="1:37" x14ac:dyDescent="0.4">
      <c r="A165" s="33">
        <v>134</v>
      </c>
      <c r="B165" s="33">
        <v>73</v>
      </c>
      <c r="C165" s="31" t="s">
        <v>105</v>
      </c>
      <c r="D165" s="33" t="s">
        <v>26</v>
      </c>
      <c r="E165" s="25">
        <v>4.18</v>
      </c>
      <c r="F165" s="45">
        <f t="shared" si="116"/>
        <v>1241.21</v>
      </c>
      <c r="G165" s="45">
        <f t="shared" si="117"/>
        <v>183.92</v>
      </c>
      <c r="H165" s="45">
        <f t="shared" si="118"/>
        <v>1425.13</v>
      </c>
      <c r="I165" s="25">
        <v>296.94</v>
      </c>
      <c r="J165" s="25">
        <v>44</v>
      </c>
      <c r="K165" s="25"/>
      <c r="L165" s="24"/>
      <c r="M165" s="24"/>
      <c r="N165" s="24"/>
      <c r="O165" s="65">
        <f t="shared" si="119"/>
        <v>415.72</v>
      </c>
      <c r="P165" s="47">
        <f>E165*S165</f>
        <v>2225.4699999999998</v>
      </c>
      <c r="Q165" s="47">
        <f>E165*T165</f>
        <v>235.54</v>
      </c>
      <c r="R165" s="48">
        <f t="shared" si="99"/>
        <v>2461.0100000000002</v>
      </c>
      <c r="S165" s="48">
        <v>532.41</v>
      </c>
      <c r="T165" s="48">
        <v>56.35</v>
      </c>
      <c r="U165" s="48">
        <f t="shared" si="100"/>
        <v>588.76</v>
      </c>
      <c r="V165" s="31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</row>
    <row r="166" spans="1:37" x14ac:dyDescent="0.4">
      <c r="A166" s="33">
        <v>135</v>
      </c>
      <c r="B166" s="33">
        <v>74</v>
      </c>
      <c r="C166" s="31" t="s">
        <v>111</v>
      </c>
      <c r="D166" s="33" t="s">
        <v>34</v>
      </c>
      <c r="E166" s="25">
        <v>0.09</v>
      </c>
      <c r="F166" s="45">
        <f t="shared" si="116"/>
        <v>2441.16</v>
      </c>
      <c r="G166" s="45">
        <f t="shared" si="117"/>
        <v>0</v>
      </c>
      <c r="H166" s="45">
        <f t="shared" si="118"/>
        <v>2441.16</v>
      </c>
      <c r="I166" s="25">
        <v>27124</v>
      </c>
      <c r="J166" s="25"/>
      <c r="K166" s="25"/>
      <c r="L166" s="24"/>
      <c r="M166" s="24"/>
      <c r="N166" s="24"/>
      <c r="O166" s="46">
        <f>I166*$L$3</f>
        <v>46110.8</v>
      </c>
      <c r="P166" s="47">
        <f>E166*S166</f>
        <v>5314.85</v>
      </c>
      <c r="Q166" s="47">
        <f>E166*T166</f>
        <v>0</v>
      </c>
      <c r="R166" s="48">
        <f t="shared" si="99"/>
        <v>5314.85</v>
      </c>
      <c r="S166" s="48">
        <v>59053.87</v>
      </c>
      <c r="T166" s="48">
        <v>0</v>
      </c>
      <c r="U166" s="48">
        <f t="shared" si="100"/>
        <v>59053.87</v>
      </c>
      <c r="V166" s="31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</row>
    <row r="167" spans="1:37" ht="28.5" x14ac:dyDescent="0.4">
      <c r="A167" s="33">
        <v>136</v>
      </c>
      <c r="B167" s="33">
        <v>75</v>
      </c>
      <c r="C167" s="31" t="s">
        <v>106</v>
      </c>
      <c r="D167" s="33" t="s">
        <v>34</v>
      </c>
      <c r="E167" s="25">
        <v>7.0000000000000007E-2</v>
      </c>
      <c r="F167" s="45">
        <f t="shared" si="116"/>
        <v>4674.8900000000003</v>
      </c>
      <c r="G167" s="45">
        <f t="shared" si="117"/>
        <v>396.69</v>
      </c>
      <c r="H167" s="45">
        <f t="shared" si="118"/>
        <v>5071.58</v>
      </c>
      <c r="I167" s="25">
        <v>66784.210000000006</v>
      </c>
      <c r="J167" s="25">
        <v>5667</v>
      </c>
      <c r="K167" s="25"/>
      <c r="L167" s="24"/>
      <c r="M167" s="24"/>
      <c r="N167" s="24"/>
      <c r="O167" s="65">
        <f t="shared" ref="O167:O169" si="120">I167*$M$3</f>
        <v>93497.89</v>
      </c>
      <c r="P167" s="47">
        <f>E167*S167</f>
        <v>8381.9599999999991</v>
      </c>
      <c r="Q167" s="47">
        <f>E167*T167</f>
        <v>508.04</v>
      </c>
      <c r="R167" s="48">
        <f t="shared" si="99"/>
        <v>8890</v>
      </c>
      <c r="S167" s="48">
        <v>119742.28</v>
      </c>
      <c r="T167" s="48">
        <v>7257.7</v>
      </c>
      <c r="U167" s="48">
        <f t="shared" si="100"/>
        <v>126999.98</v>
      </c>
      <c r="V167" s="31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</row>
    <row r="168" spans="1:37" ht="28.5" x14ac:dyDescent="0.4">
      <c r="A168" s="33">
        <v>137</v>
      </c>
      <c r="B168" s="33">
        <v>76</v>
      </c>
      <c r="C168" s="31" t="s">
        <v>107</v>
      </c>
      <c r="D168" s="33" t="s">
        <v>34</v>
      </c>
      <c r="E168" s="25">
        <v>0.03</v>
      </c>
      <c r="F168" s="45">
        <f t="shared" si="116"/>
        <v>2003.63</v>
      </c>
      <c r="G168" s="45">
        <f t="shared" si="117"/>
        <v>170.01</v>
      </c>
      <c r="H168" s="45">
        <f t="shared" si="118"/>
        <v>2173.64</v>
      </c>
      <c r="I168" s="25">
        <v>66787.5</v>
      </c>
      <c r="J168" s="25">
        <v>5667</v>
      </c>
      <c r="K168" s="25"/>
      <c r="L168" s="24"/>
      <c r="M168" s="24"/>
      <c r="N168" s="24"/>
      <c r="O168" s="65">
        <f t="shared" si="120"/>
        <v>93502.5</v>
      </c>
      <c r="P168" s="47">
        <f>E168*S168</f>
        <v>3592.45</v>
      </c>
      <c r="Q168" s="47">
        <f>E168*T168</f>
        <v>217.73</v>
      </c>
      <c r="R168" s="48">
        <f t="shared" si="99"/>
        <v>3810.18</v>
      </c>
      <c r="S168" s="48">
        <v>119748.18</v>
      </c>
      <c r="T168" s="48">
        <v>7257.7</v>
      </c>
      <c r="U168" s="48">
        <f t="shared" si="100"/>
        <v>127005.88</v>
      </c>
      <c r="V168" s="31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</row>
    <row r="169" spans="1:37" ht="28.5" x14ac:dyDescent="0.4">
      <c r="A169" s="33">
        <v>138</v>
      </c>
      <c r="B169" s="33">
        <v>77</v>
      </c>
      <c r="C169" s="31" t="s">
        <v>141</v>
      </c>
      <c r="D169" s="33" t="s">
        <v>34</v>
      </c>
      <c r="E169" s="25">
        <v>0.19</v>
      </c>
      <c r="F169" s="45">
        <f t="shared" si="116"/>
        <v>1786</v>
      </c>
      <c r="G169" s="45">
        <f t="shared" si="117"/>
        <v>1092.5</v>
      </c>
      <c r="H169" s="45">
        <f t="shared" si="118"/>
        <v>2878.5</v>
      </c>
      <c r="I169" s="25">
        <v>9400</v>
      </c>
      <c r="J169" s="25">
        <v>5750</v>
      </c>
      <c r="K169" s="25"/>
      <c r="L169" s="24"/>
      <c r="M169" s="24"/>
      <c r="N169" s="24"/>
      <c r="O169" s="65">
        <f t="shared" si="120"/>
        <v>13160</v>
      </c>
      <c r="P169" s="47">
        <f>E169*S169</f>
        <v>3202.25</v>
      </c>
      <c r="Q169" s="47">
        <f>E169*T169</f>
        <v>1399.16</v>
      </c>
      <c r="R169" s="48">
        <f t="shared" si="99"/>
        <v>4601.41</v>
      </c>
      <c r="S169" s="48">
        <v>16853.95</v>
      </c>
      <c r="T169" s="48">
        <v>7364</v>
      </c>
      <c r="U169" s="48">
        <f t="shared" si="100"/>
        <v>24217.95</v>
      </c>
      <c r="V169" s="31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</row>
    <row r="170" spans="1:37" x14ac:dyDescent="0.4">
      <c r="A170" s="39"/>
      <c r="B170" s="39"/>
      <c r="C170" s="34" t="s">
        <v>142</v>
      </c>
      <c r="D170" s="39"/>
      <c r="E170" s="35"/>
      <c r="F170" s="59"/>
      <c r="G170" s="59"/>
      <c r="H170" s="59"/>
      <c r="I170" s="35"/>
      <c r="J170" s="35"/>
      <c r="K170" s="35"/>
      <c r="L170" s="60"/>
      <c r="M170" s="60"/>
      <c r="N170" s="60"/>
      <c r="O170" s="61"/>
      <c r="P170" s="47">
        <f>E170*S170</f>
        <v>0</v>
      </c>
      <c r="Q170" s="47">
        <f>E170*T170</f>
        <v>0</v>
      </c>
      <c r="R170" s="48">
        <f t="shared" si="99"/>
        <v>0</v>
      </c>
      <c r="S170" s="48">
        <v>0</v>
      </c>
      <c r="T170" s="48">
        <v>0</v>
      </c>
      <c r="U170" s="48">
        <f t="shared" si="100"/>
        <v>0</v>
      </c>
      <c r="V170" s="63"/>
      <c r="W170" s="23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</row>
    <row r="171" spans="1:37" ht="28.5" x14ac:dyDescent="0.4">
      <c r="A171" s="33">
        <v>139</v>
      </c>
      <c r="B171" s="33">
        <v>78</v>
      </c>
      <c r="C171" s="31" t="s">
        <v>98</v>
      </c>
      <c r="D171" s="33" t="s">
        <v>99</v>
      </c>
      <c r="E171" s="25">
        <v>186.22</v>
      </c>
      <c r="F171" s="45">
        <f t="shared" ref="F171:F178" si="121">E171*I171</f>
        <v>89117.440000000002</v>
      </c>
      <c r="G171" s="45">
        <f t="shared" ref="G171:G178" si="122">E171*J171</f>
        <v>15828.7</v>
      </c>
      <c r="H171" s="45">
        <f t="shared" ref="H171:H178" si="123">F171+G171</f>
        <v>104946.14</v>
      </c>
      <c r="I171" s="25">
        <v>478.56</v>
      </c>
      <c r="J171" s="25">
        <v>85</v>
      </c>
      <c r="K171" s="25"/>
      <c r="L171" s="24"/>
      <c r="M171" s="24"/>
      <c r="N171" s="24"/>
      <c r="O171" s="65">
        <f t="shared" ref="O171:O178" si="124">I171*$M$3</f>
        <v>669.98</v>
      </c>
      <c r="P171" s="47">
        <f>E171*S171</f>
        <v>159784.21</v>
      </c>
      <c r="Q171" s="47">
        <f>E171*T171</f>
        <v>20271.91</v>
      </c>
      <c r="R171" s="48">
        <f t="shared" si="99"/>
        <v>180056.12</v>
      </c>
      <c r="S171" s="48">
        <v>858.04</v>
      </c>
      <c r="T171" s="48">
        <v>108.86</v>
      </c>
      <c r="U171" s="48">
        <f t="shared" si="100"/>
        <v>966.9</v>
      </c>
      <c r="V171" s="31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</row>
    <row r="172" spans="1:37" x14ac:dyDescent="0.4">
      <c r="A172" s="33">
        <v>140</v>
      </c>
      <c r="B172" s="33">
        <v>79</v>
      </c>
      <c r="C172" s="31" t="s">
        <v>139</v>
      </c>
      <c r="D172" s="33" t="s">
        <v>101</v>
      </c>
      <c r="E172" s="25">
        <v>12</v>
      </c>
      <c r="F172" s="45">
        <f t="shared" si="121"/>
        <v>6396</v>
      </c>
      <c r="G172" s="45">
        <f t="shared" si="122"/>
        <v>0</v>
      </c>
      <c r="H172" s="45">
        <f t="shared" si="123"/>
        <v>6396</v>
      </c>
      <c r="I172" s="25">
        <v>533</v>
      </c>
      <c r="J172" s="25"/>
      <c r="K172" s="25"/>
      <c r="L172" s="24"/>
      <c r="M172" s="24"/>
      <c r="N172" s="24"/>
      <c r="O172" s="65">
        <f t="shared" si="124"/>
        <v>746.2</v>
      </c>
      <c r="P172" s="47">
        <f>E172*S172</f>
        <v>11467.8</v>
      </c>
      <c r="Q172" s="47">
        <f>E172*T172</f>
        <v>0</v>
      </c>
      <c r="R172" s="48">
        <f t="shared" si="99"/>
        <v>11467.8</v>
      </c>
      <c r="S172" s="48">
        <v>955.65</v>
      </c>
      <c r="T172" s="48">
        <v>0</v>
      </c>
      <c r="U172" s="48">
        <f t="shared" si="100"/>
        <v>955.65</v>
      </c>
      <c r="V172" s="31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</row>
    <row r="173" spans="1:37" x14ac:dyDescent="0.4">
      <c r="A173" s="33">
        <v>141</v>
      </c>
      <c r="B173" s="33">
        <v>80</v>
      </c>
      <c r="C173" s="31" t="s">
        <v>102</v>
      </c>
      <c r="D173" s="33" t="s">
        <v>26</v>
      </c>
      <c r="E173" s="25">
        <v>7.56</v>
      </c>
      <c r="F173" s="45">
        <f t="shared" si="121"/>
        <v>13321.02</v>
      </c>
      <c r="G173" s="45">
        <f t="shared" si="122"/>
        <v>0</v>
      </c>
      <c r="H173" s="45">
        <f t="shared" si="123"/>
        <v>13321.02</v>
      </c>
      <c r="I173" s="25">
        <v>1762.04</v>
      </c>
      <c r="J173" s="25"/>
      <c r="K173" s="25"/>
      <c r="L173" s="24"/>
      <c r="M173" s="24"/>
      <c r="N173" s="24"/>
      <c r="O173" s="65">
        <f t="shared" si="124"/>
        <v>2466.86</v>
      </c>
      <c r="P173" s="47">
        <f>E173*S173</f>
        <v>23884.31</v>
      </c>
      <c r="Q173" s="47">
        <f>E173*T173</f>
        <v>0</v>
      </c>
      <c r="R173" s="48">
        <f t="shared" si="99"/>
        <v>23884.31</v>
      </c>
      <c r="S173" s="48">
        <v>3159.3</v>
      </c>
      <c r="T173" s="48">
        <v>0</v>
      </c>
      <c r="U173" s="48">
        <f t="shared" si="100"/>
        <v>3159.3</v>
      </c>
      <c r="V173" s="31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</row>
    <row r="174" spans="1:37" x14ac:dyDescent="0.4">
      <c r="A174" s="33">
        <v>142</v>
      </c>
      <c r="B174" s="33">
        <v>81</v>
      </c>
      <c r="C174" s="31" t="s">
        <v>103</v>
      </c>
      <c r="D174" s="33"/>
      <c r="E174" s="25"/>
      <c r="F174" s="45">
        <f t="shared" si="121"/>
        <v>0</v>
      </c>
      <c r="G174" s="45">
        <f t="shared" si="122"/>
        <v>0</v>
      </c>
      <c r="H174" s="45">
        <f t="shared" si="123"/>
        <v>0</v>
      </c>
      <c r="I174" s="25">
        <v>148.08000000000001</v>
      </c>
      <c r="J174" s="25"/>
      <c r="K174" s="25"/>
      <c r="L174" s="24"/>
      <c r="M174" s="24"/>
      <c r="N174" s="24"/>
      <c r="O174" s="65">
        <f t="shared" si="124"/>
        <v>207.31</v>
      </c>
      <c r="P174" s="47">
        <f>E174*S174</f>
        <v>0</v>
      </c>
      <c r="Q174" s="47">
        <f>E174*T174</f>
        <v>0</v>
      </c>
      <c r="R174" s="48">
        <f t="shared" si="99"/>
        <v>0</v>
      </c>
      <c r="S174" s="48">
        <v>265.5</v>
      </c>
      <c r="T174" s="48">
        <v>0</v>
      </c>
      <c r="U174" s="48">
        <f t="shared" si="100"/>
        <v>265.5</v>
      </c>
      <c r="V174" s="31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</row>
    <row r="175" spans="1:37" x14ac:dyDescent="0.4">
      <c r="A175" s="33">
        <v>143</v>
      </c>
      <c r="B175" s="33">
        <v>82</v>
      </c>
      <c r="C175" s="31" t="s">
        <v>140</v>
      </c>
      <c r="D175" s="33" t="s">
        <v>26</v>
      </c>
      <c r="E175" s="25">
        <v>7.56</v>
      </c>
      <c r="F175" s="45">
        <f t="shared" si="121"/>
        <v>795.39</v>
      </c>
      <c r="G175" s="45">
        <f t="shared" si="122"/>
        <v>0</v>
      </c>
      <c r="H175" s="45">
        <f t="shared" si="123"/>
        <v>795.39</v>
      </c>
      <c r="I175" s="25">
        <v>105.21</v>
      </c>
      <c r="J175" s="25"/>
      <c r="K175" s="25"/>
      <c r="L175" s="24"/>
      <c r="M175" s="24"/>
      <c r="N175" s="24"/>
      <c r="O175" s="65">
        <f t="shared" si="124"/>
        <v>147.29</v>
      </c>
      <c r="P175" s="47">
        <f>E175*S175</f>
        <v>1426.04</v>
      </c>
      <c r="Q175" s="47">
        <f>E175*T175</f>
        <v>0</v>
      </c>
      <c r="R175" s="48">
        <f t="shared" si="99"/>
        <v>1426.04</v>
      </c>
      <c r="S175" s="48">
        <v>188.63</v>
      </c>
      <c r="T175" s="48">
        <v>0</v>
      </c>
      <c r="U175" s="48">
        <f t="shared" si="100"/>
        <v>188.63</v>
      </c>
      <c r="V175" s="31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</row>
    <row r="176" spans="1:37" x14ac:dyDescent="0.4">
      <c r="A176" s="33">
        <v>144</v>
      </c>
      <c r="B176" s="33">
        <v>83</v>
      </c>
      <c r="C176" s="31" t="s">
        <v>105</v>
      </c>
      <c r="D176" s="33" t="s">
        <v>26</v>
      </c>
      <c r="E176" s="25">
        <v>5.5</v>
      </c>
      <c r="F176" s="45">
        <f t="shared" si="121"/>
        <v>1633.17</v>
      </c>
      <c r="G176" s="45">
        <f t="shared" si="122"/>
        <v>242</v>
      </c>
      <c r="H176" s="45">
        <f t="shared" si="123"/>
        <v>1875.17</v>
      </c>
      <c r="I176" s="25">
        <v>296.94</v>
      </c>
      <c r="J176" s="25">
        <v>44</v>
      </c>
      <c r="K176" s="25"/>
      <c r="L176" s="24"/>
      <c r="M176" s="24"/>
      <c r="N176" s="24"/>
      <c r="O176" s="65">
        <f t="shared" si="124"/>
        <v>415.72</v>
      </c>
      <c r="P176" s="47">
        <f>E176*S176</f>
        <v>2928.26</v>
      </c>
      <c r="Q176" s="47">
        <f>E176*T176</f>
        <v>309.93</v>
      </c>
      <c r="R176" s="48">
        <f t="shared" si="99"/>
        <v>3238.19</v>
      </c>
      <c r="S176" s="48">
        <v>532.41</v>
      </c>
      <c r="T176" s="48">
        <v>56.35</v>
      </c>
      <c r="U176" s="48">
        <f t="shared" si="100"/>
        <v>588.76</v>
      </c>
      <c r="V176" s="31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</row>
    <row r="177" spans="1:37" ht="28.5" x14ac:dyDescent="0.4">
      <c r="A177" s="33">
        <v>145</v>
      </c>
      <c r="B177" s="33">
        <v>84</v>
      </c>
      <c r="C177" s="31" t="s">
        <v>106</v>
      </c>
      <c r="D177" s="33" t="s">
        <v>34</v>
      </c>
      <c r="E177" s="25">
        <v>0.08</v>
      </c>
      <c r="F177" s="45">
        <f t="shared" si="121"/>
        <v>5342.74</v>
      </c>
      <c r="G177" s="45">
        <f t="shared" si="122"/>
        <v>453.36</v>
      </c>
      <c r="H177" s="45">
        <f t="shared" si="123"/>
        <v>5796.1</v>
      </c>
      <c r="I177" s="25">
        <v>66784.210000000006</v>
      </c>
      <c r="J177" s="25">
        <v>5667</v>
      </c>
      <c r="K177" s="25"/>
      <c r="L177" s="24"/>
      <c r="M177" s="24"/>
      <c r="N177" s="24"/>
      <c r="O177" s="65">
        <f t="shared" si="124"/>
        <v>93497.89</v>
      </c>
      <c r="P177" s="47">
        <f>E177*S177</f>
        <v>9579.3799999999992</v>
      </c>
      <c r="Q177" s="47">
        <f>E177*T177</f>
        <v>580.62</v>
      </c>
      <c r="R177" s="48">
        <f t="shared" si="99"/>
        <v>10160</v>
      </c>
      <c r="S177" s="48">
        <v>119742.28</v>
      </c>
      <c r="T177" s="48">
        <v>7257.7</v>
      </c>
      <c r="U177" s="48">
        <f t="shared" si="100"/>
        <v>126999.98</v>
      </c>
      <c r="V177" s="31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</row>
    <row r="178" spans="1:37" ht="28.5" x14ac:dyDescent="0.4">
      <c r="A178" s="33">
        <v>146</v>
      </c>
      <c r="B178" s="33">
        <v>85</v>
      </c>
      <c r="C178" s="31" t="s">
        <v>107</v>
      </c>
      <c r="D178" s="33" t="s">
        <v>34</v>
      </c>
      <c r="E178" s="25">
        <v>0.03</v>
      </c>
      <c r="F178" s="45">
        <f t="shared" si="121"/>
        <v>2003.63</v>
      </c>
      <c r="G178" s="45">
        <f t="shared" si="122"/>
        <v>170.01</v>
      </c>
      <c r="H178" s="45">
        <f t="shared" si="123"/>
        <v>2173.64</v>
      </c>
      <c r="I178" s="25">
        <v>66787.5</v>
      </c>
      <c r="J178" s="25">
        <v>5667</v>
      </c>
      <c r="K178" s="25"/>
      <c r="L178" s="24"/>
      <c r="M178" s="24"/>
      <c r="N178" s="24"/>
      <c r="O178" s="65">
        <f t="shared" si="124"/>
        <v>93502.5</v>
      </c>
      <c r="P178" s="47">
        <f>E178*S178</f>
        <v>3592.45</v>
      </c>
      <c r="Q178" s="47">
        <f>E178*T178</f>
        <v>217.73</v>
      </c>
      <c r="R178" s="48">
        <f t="shared" si="99"/>
        <v>3810.18</v>
      </c>
      <c r="S178" s="48">
        <v>119748.18</v>
      </c>
      <c r="T178" s="48">
        <v>7257.7</v>
      </c>
      <c r="U178" s="48">
        <f t="shared" si="100"/>
        <v>127005.88</v>
      </c>
      <c r="V178" s="31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</row>
    <row r="179" spans="1:37" x14ac:dyDescent="0.4">
      <c r="A179" s="33"/>
      <c r="B179" s="33"/>
      <c r="C179" s="34" t="s">
        <v>143</v>
      </c>
      <c r="D179" s="33"/>
      <c r="E179" s="25"/>
      <c r="F179" s="59"/>
      <c r="G179" s="59"/>
      <c r="H179" s="59"/>
      <c r="I179" s="25"/>
      <c r="J179" s="25"/>
      <c r="K179" s="25"/>
      <c r="L179" s="24"/>
      <c r="M179" s="24"/>
      <c r="N179" s="24"/>
      <c r="O179" s="52"/>
      <c r="P179" s="47">
        <f>E179*S179</f>
        <v>0</v>
      </c>
      <c r="Q179" s="47">
        <f>E179*T179</f>
        <v>0</v>
      </c>
      <c r="R179" s="48">
        <f t="shared" si="99"/>
        <v>0</v>
      </c>
      <c r="S179" s="48">
        <v>0</v>
      </c>
      <c r="T179" s="48">
        <v>0</v>
      </c>
      <c r="U179" s="48">
        <f t="shared" si="100"/>
        <v>0</v>
      </c>
      <c r="V179" s="31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</row>
    <row r="180" spans="1:37" ht="28.5" x14ac:dyDescent="0.4">
      <c r="A180" s="33">
        <v>147</v>
      </c>
      <c r="B180" s="33">
        <v>86</v>
      </c>
      <c r="C180" s="31" t="s">
        <v>98</v>
      </c>
      <c r="D180" s="33" t="s">
        <v>99</v>
      </c>
      <c r="E180" s="25">
        <v>1192.48</v>
      </c>
      <c r="F180" s="45">
        <f t="shared" ref="F180:F190" si="125">E180*I180</f>
        <v>570673.23</v>
      </c>
      <c r="G180" s="45">
        <f t="shared" ref="G180:G190" si="126">E180*J180</f>
        <v>101360.8</v>
      </c>
      <c r="H180" s="45">
        <f t="shared" ref="H180:H190" si="127">F180+G180</f>
        <v>672034.03</v>
      </c>
      <c r="I180" s="25">
        <v>478.56</v>
      </c>
      <c r="J180" s="25">
        <v>85</v>
      </c>
      <c r="K180" s="25"/>
      <c r="L180" s="24"/>
      <c r="M180" s="24"/>
      <c r="N180" s="24"/>
      <c r="O180" s="65">
        <f t="shared" ref="O180:O190" si="128">I180*$M$3</f>
        <v>669.98</v>
      </c>
      <c r="P180" s="47">
        <f>E180*S180</f>
        <v>1023195.54</v>
      </c>
      <c r="Q180" s="47">
        <f>E180*T180</f>
        <v>129813.37</v>
      </c>
      <c r="R180" s="48">
        <f t="shared" si="99"/>
        <v>1153008.9099999999</v>
      </c>
      <c r="S180" s="48">
        <v>858.04</v>
      </c>
      <c r="T180" s="48">
        <v>108.86</v>
      </c>
      <c r="U180" s="48">
        <f t="shared" si="100"/>
        <v>966.9</v>
      </c>
      <c r="V180" s="31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</row>
    <row r="181" spans="1:37" ht="28.5" x14ac:dyDescent="0.4">
      <c r="A181" s="33">
        <v>148</v>
      </c>
      <c r="B181" s="33">
        <v>87</v>
      </c>
      <c r="C181" s="31" t="s">
        <v>144</v>
      </c>
      <c r="D181" s="33" t="s">
        <v>101</v>
      </c>
      <c r="E181" s="25">
        <v>128</v>
      </c>
      <c r="F181" s="45">
        <f t="shared" si="125"/>
        <v>68224</v>
      </c>
      <c r="G181" s="45">
        <f t="shared" si="126"/>
        <v>0</v>
      </c>
      <c r="H181" s="45">
        <f t="shared" si="127"/>
        <v>68224</v>
      </c>
      <c r="I181" s="25">
        <v>533</v>
      </c>
      <c r="J181" s="25"/>
      <c r="K181" s="25"/>
      <c r="L181" s="24"/>
      <c r="M181" s="24"/>
      <c r="N181" s="24"/>
      <c r="O181" s="65">
        <f t="shared" si="128"/>
        <v>746.2</v>
      </c>
      <c r="P181" s="47">
        <f>E181*S181</f>
        <v>122323.2</v>
      </c>
      <c r="Q181" s="47">
        <f>E181*T181</f>
        <v>0</v>
      </c>
      <c r="R181" s="48">
        <f t="shared" si="99"/>
        <v>122323.2</v>
      </c>
      <c r="S181" s="48">
        <v>955.65</v>
      </c>
      <c r="T181" s="48">
        <v>0</v>
      </c>
      <c r="U181" s="48">
        <f t="shared" si="100"/>
        <v>955.65</v>
      </c>
      <c r="V181" s="31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</row>
    <row r="182" spans="1:37" x14ac:dyDescent="0.4">
      <c r="A182" s="33">
        <v>149</v>
      </c>
      <c r="B182" s="33">
        <v>88</v>
      </c>
      <c r="C182" s="31" t="s">
        <v>102</v>
      </c>
      <c r="D182" s="33" t="s">
        <v>26</v>
      </c>
      <c r="E182" s="25">
        <v>58.43</v>
      </c>
      <c r="F182" s="45">
        <f t="shared" si="125"/>
        <v>102956</v>
      </c>
      <c r="G182" s="45">
        <f t="shared" si="126"/>
        <v>0</v>
      </c>
      <c r="H182" s="45">
        <f t="shared" si="127"/>
        <v>102956</v>
      </c>
      <c r="I182" s="25">
        <v>1762.04</v>
      </c>
      <c r="J182" s="25"/>
      <c r="K182" s="25"/>
      <c r="L182" s="24"/>
      <c r="M182" s="24"/>
      <c r="N182" s="24"/>
      <c r="O182" s="65">
        <f t="shared" si="128"/>
        <v>2466.86</v>
      </c>
      <c r="P182" s="47">
        <f>E182*S182</f>
        <v>184597.9</v>
      </c>
      <c r="Q182" s="47">
        <f>E182*T182</f>
        <v>0</v>
      </c>
      <c r="R182" s="48">
        <f t="shared" si="99"/>
        <v>184597.9</v>
      </c>
      <c r="S182" s="48">
        <v>3159.3</v>
      </c>
      <c r="T182" s="48">
        <v>0</v>
      </c>
      <c r="U182" s="48">
        <f t="shared" si="100"/>
        <v>3159.3</v>
      </c>
      <c r="V182" s="31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</row>
    <row r="183" spans="1:37" x14ac:dyDescent="0.4">
      <c r="A183" s="33">
        <v>150</v>
      </c>
      <c r="B183" s="33">
        <v>89</v>
      </c>
      <c r="C183" s="31" t="s">
        <v>103</v>
      </c>
      <c r="D183" s="33" t="s">
        <v>26</v>
      </c>
      <c r="E183" s="25">
        <v>58.43</v>
      </c>
      <c r="F183" s="45">
        <f t="shared" si="125"/>
        <v>8652.31</v>
      </c>
      <c r="G183" s="45">
        <f t="shared" si="126"/>
        <v>0</v>
      </c>
      <c r="H183" s="45">
        <f t="shared" si="127"/>
        <v>8652.31</v>
      </c>
      <c r="I183" s="25">
        <v>148.08000000000001</v>
      </c>
      <c r="J183" s="25"/>
      <c r="K183" s="25"/>
      <c r="L183" s="24"/>
      <c r="M183" s="24"/>
      <c r="N183" s="24"/>
      <c r="O183" s="65">
        <f t="shared" si="128"/>
        <v>207.31</v>
      </c>
      <c r="P183" s="47">
        <f>E183*S183</f>
        <v>15513.17</v>
      </c>
      <c r="Q183" s="47">
        <f>E183*T183</f>
        <v>0</v>
      </c>
      <c r="R183" s="48">
        <f t="shared" si="99"/>
        <v>15513.17</v>
      </c>
      <c r="S183" s="48">
        <v>265.5</v>
      </c>
      <c r="T183" s="48">
        <v>0</v>
      </c>
      <c r="U183" s="48">
        <f t="shared" si="100"/>
        <v>265.5</v>
      </c>
      <c r="V183" s="31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</row>
    <row r="184" spans="1:37" x14ac:dyDescent="0.4">
      <c r="A184" s="33">
        <v>151</v>
      </c>
      <c r="B184" s="33">
        <v>90</v>
      </c>
      <c r="C184" s="31" t="s">
        <v>140</v>
      </c>
      <c r="D184" s="33" t="s">
        <v>26</v>
      </c>
      <c r="E184" s="25">
        <v>58.43</v>
      </c>
      <c r="F184" s="45">
        <f t="shared" si="125"/>
        <v>6147.42</v>
      </c>
      <c r="G184" s="45">
        <f t="shared" si="126"/>
        <v>0</v>
      </c>
      <c r="H184" s="45">
        <f t="shared" si="127"/>
        <v>6147.42</v>
      </c>
      <c r="I184" s="25">
        <v>105.21</v>
      </c>
      <c r="J184" s="25"/>
      <c r="K184" s="25"/>
      <c r="L184" s="24"/>
      <c r="M184" s="24"/>
      <c r="N184" s="24"/>
      <c r="O184" s="65">
        <f t="shared" si="128"/>
        <v>147.29</v>
      </c>
      <c r="P184" s="47">
        <f>E184*S184</f>
        <v>11021.65</v>
      </c>
      <c r="Q184" s="47">
        <f>E184*T184</f>
        <v>0</v>
      </c>
      <c r="R184" s="48">
        <f t="shared" si="99"/>
        <v>11021.65</v>
      </c>
      <c r="S184" s="48">
        <v>188.63</v>
      </c>
      <c r="T184" s="48">
        <v>0</v>
      </c>
      <c r="U184" s="48">
        <f t="shared" si="100"/>
        <v>188.63</v>
      </c>
      <c r="V184" s="31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</row>
    <row r="185" spans="1:37" x14ac:dyDescent="0.4">
      <c r="A185" s="33">
        <v>152</v>
      </c>
      <c r="B185" s="33">
        <v>91</v>
      </c>
      <c r="C185" s="31" t="s">
        <v>105</v>
      </c>
      <c r="D185" s="33" t="s">
        <v>26</v>
      </c>
      <c r="E185" s="25">
        <v>32.44</v>
      </c>
      <c r="F185" s="45">
        <f t="shared" si="125"/>
        <v>9632.73</v>
      </c>
      <c r="G185" s="45">
        <f t="shared" si="126"/>
        <v>1427.36</v>
      </c>
      <c r="H185" s="45">
        <f t="shared" si="127"/>
        <v>11060.09</v>
      </c>
      <c r="I185" s="25">
        <v>296.94</v>
      </c>
      <c r="J185" s="25">
        <v>44</v>
      </c>
      <c r="K185" s="25"/>
      <c r="L185" s="24"/>
      <c r="M185" s="24"/>
      <c r="N185" s="24"/>
      <c r="O185" s="65">
        <f t="shared" si="128"/>
        <v>415.72</v>
      </c>
      <c r="P185" s="47">
        <f>E185*S185</f>
        <v>17271.38</v>
      </c>
      <c r="Q185" s="47">
        <f>E185*T185</f>
        <v>1827.99</v>
      </c>
      <c r="R185" s="48">
        <f t="shared" si="99"/>
        <v>19099.37</v>
      </c>
      <c r="S185" s="48">
        <v>532.41</v>
      </c>
      <c r="T185" s="48">
        <v>56.35</v>
      </c>
      <c r="U185" s="48">
        <f t="shared" si="100"/>
        <v>588.76</v>
      </c>
      <c r="V185" s="31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</row>
    <row r="186" spans="1:37" x14ac:dyDescent="0.4">
      <c r="A186" s="33">
        <v>153</v>
      </c>
      <c r="B186" s="33">
        <v>92</v>
      </c>
      <c r="C186" s="31" t="s">
        <v>111</v>
      </c>
      <c r="D186" s="33" t="s">
        <v>34</v>
      </c>
      <c r="E186" s="25">
        <v>2.87</v>
      </c>
      <c r="F186" s="45">
        <f t="shared" si="125"/>
        <v>77845.88</v>
      </c>
      <c r="G186" s="45">
        <f t="shared" si="126"/>
        <v>0</v>
      </c>
      <c r="H186" s="45">
        <f t="shared" si="127"/>
        <v>77845.88</v>
      </c>
      <c r="I186" s="25">
        <v>27124</v>
      </c>
      <c r="J186" s="25"/>
      <c r="K186" s="25"/>
      <c r="L186" s="24"/>
      <c r="M186" s="24"/>
      <c r="N186" s="24"/>
      <c r="O186" s="65">
        <f t="shared" si="128"/>
        <v>37973.599999999999</v>
      </c>
      <c r="P186" s="47">
        <f>E186*S186</f>
        <v>139575.56</v>
      </c>
      <c r="Q186" s="47">
        <f>E186*T186</f>
        <v>0</v>
      </c>
      <c r="R186" s="48">
        <f t="shared" si="99"/>
        <v>139575.56</v>
      </c>
      <c r="S186" s="48">
        <v>48632.6</v>
      </c>
      <c r="T186" s="48">
        <v>0</v>
      </c>
      <c r="U186" s="48">
        <f t="shared" si="100"/>
        <v>48632.6</v>
      </c>
      <c r="V186" s="31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</row>
    <row r="187" spans="1:37" ht="28.5" x14ac:dyDescent="0.4">
      <c r="A187" s="33">
        <v>154</v>
      </c>
      <c r="B187" s="33">
        <v>93</v>
      </c>
      <c r="C187" s="31" t="s">
        <v>116</v>
      </c>
      <c r="D187" s="33" t="s">
        <v>34</v>
      </c>
      <c r="E187" s="25">
        <v>3.16</v>
      </c>
      <c r="F187" s="45">
        <f t="shared" si="125"/>
        <v>36403.199999999997</v>
      </c>
      <c r="G187" s="45">
        <f t="shared" si="126"/>
        <v>27492</v>
      </c>
      <c r="H187" s="45">
        <f t="shared" si="127"/>
        <v>63895.199999999997</v>
      </c>
      <c r="I187" s="25">
        <v>11520</v>
      </c>
      <c r="J187" s="55">
        <v>8700</v>
      </c>
      <c r="K187" s="25"/>
      <c r="L187" s="24"/>
      <c r="M187" s="24"/>
      <c r="N187" s="24"/>
      <c r="O187" s="53">
        <v>11520</v>
      </c>
      <c r="P187" s="47">
        <f>E187*S187</f>
        <v>46621.41</v>
      </c>
      <c r="Q187" s="47">
        <f>E187*T187</f>
        <v>35208.879999999997</v>
      </c>
      <c r="R187" s="48">
        <f t="shared" si="99"/>
        <v>81830.289999999994</v>
      </c>
      <c r="S187" s="48">
        <v>14753.61</v>
      </c>
      <c r="T187" s="48">
        <v>11142.05</v>
      </c>
      <c r="U187" s="48">
        <f t="shared" si="100"/>
        <v>25895.66</v>
      </c>
      <c r="V187" s="31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</row>
    <row r="188" spans="1:37" ht="28.5" x14ac:dyDescent="0.4">
      <c r="A188" s="33">
        <v>155</v>
      </c>
      <c r="B188" s="33">
        <v>94</v>
      </c>
      <c r="C188" s="31" t="s">
        <v>106</v>
      </c>
      <c r="D188" s="33" t="s">
        <v>34</v>
      </c>
      <c r="E188" s="25">
        <v>0.57999999999999996</v>
      </c>
      <c r="F188" s="45">
        <f t="shared" si="125"/>
        <v>38734.839999999997</v>
      </c>
      <c r="G188" s="45">
        <f t="shared" si="126"/>
        <v>3286.86</v>
      </c>
      <c r="H188" s="45">
        <f t="shared" si="127"/>
        <v>42021.7</v>
      </c>
      <c r="I188" s="97">
        <v>66784.210000000006</v>
      </c>
      <c r="J188" s="25">
        <v>5667</v>
      </c>
      <c r="K188" s="25"/>
      <c r="L188" s="24"/>
      <c r="M188" s="24"/>
      <c r="N188" s="24"/>
      <c r="O188" s="65">
        <f t="shared" si="128"/>
        <v>93497.89</v>
      </c>
      <c r="P188" s="47">
        <f>E188*S188</f>
        <v>69450.52</v>
      </c>
      <c r="Q188" s="47">
        <f>E188*T188</f>
        <v>4209.47</v>
      </c>
      <c r="R188" s="48">
        <f t="shared" si="99"/>
        <v>73659.990000000005</v>
      </c>
      <c r="S188" s="48">
        <v>119742.28</v>
      </c>
      <c r="T188" s="48">
        <v>7257.7</v>
      </c>
      <c r="U188" s="48">
        <f t="shared" si="100"/>
        <v>126999.98</v>
      </c>
      <c r="V188" s="31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</row>
    <row r="189" spans="1:37" ht="28.5" x14ac:dyDescent="0.4">
      <c r="A189" s="33">
        <v>156</v>
      </c>
      <c r="B189" s="33">
        <v>95</v>
      </c>
      <c r="C189" s="31" t="s">
        <v>107</v>
      </c>
      <c r="D189" s="33" t="s">
        <v>34</v>
      </c>
      <c r="E189" s="25">
        <v>0.14000000000000001</v>
      </c>
      <c r="F189" s="45">
        <f t="shared" si="125"/>
        <v>9350.25</v>
      </c>
      <c r="G189" s="45">
        <f t="shared" si="126"/>
        <v>793.38</v>
      </c>
      <c r="H189" s="45">
        <f t="shared" si="127"/>
        <v>10143.629999999999</v>
      </c>
      <c r="I189" s="97">
        <v>66787.5</v>
      </c>
      <c r="J189" s="25">
        <v>5667</v>
      </c>
      <c r="K189" s="25"/>
      <c r="L189" s="24"/>
      <c r="M189" s="24"/>
      <c r="N189" s="24"/>
      <c r="O189" s="65">
        <f t="shared" si="128"/>
        <v>93502.5</v>
      </c>
      <c r="P189" s="47">
        <f>E189*S189</f>
        <v>16764.75</v>
      </c>
      <c r="Q189" s="47">
        <f>E189*T189</f>
        <v>1016.08</v>
      </c>
      <c r="R189" s="48">
        <f t="shared" si="99"/>
        <v>17780.830000000002</v>
      </c>
      <c r="S189" s="48">
        <v>119748.18</v>
      </c>
      <c r="T189" s="48">
        <v>7257.7</v>
      </c>
      <c r="U189" s="48">
        <f t="shared" si="100"/>
        <v>127005.88</v>
      </c>
      <c r="V189" s="31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</row>
    <row r="190" spans="1:37" ht="28.5" x14ac:dyDescent="0.4">
      <c r="A190" s="33">
        <v>157</v>
      </c>
      <c r="B190" s="33">
        <v>96</v>
      </c>
      <c r="C190" s="31" t="s">
        <v>108</v>
      </c>
      <c r="D190" s="33" t="s">
        <v>34</v>
      </c>
      <c r="E190" s="25">
        <v>0.1</v>
      </c>
      <c r="F190" s="45">
        <f t="shared" si="125"/>
        <v>6678</v>
      </c>
      <c r="G190" s="45">
        <f t="shared" si="126"/>
        <v>575</v>
      </c>
      <c r="H190" s="45">
        <f t="shared" si="127"/>
        <v>7253</v>
      </c>
      <c r="I190" s="97">
        <v>66780</v>
      </c>
      <c r="J190" s="25">
        <v>5750</v>
      </c>
      <c r="K190" s="25"/>
      <c r="L190" s="24"/>
      <c r="M190" s="24"/>
      <c r="N190" s="24"/>
      <c r="O190" s="65">
        <f t="shared" si="128"/>
        <v>93492</v>
      </c>
      <c r="P190" s="47">
        <f>E190*S190</f>
        <v>11973.47</v>
      </c>
      <c r="Q190" s="47">
        <f>E190*T190</f>
        <v>736.4</v>
      </c>
      <c r="R190" s="48">
        <f t="shared" si="99"/>
        <v>12709.87</v>
      </c>
      <c r="S190" s="48">
        <v>119734.73</v>
      </c>
      <c r="T190" s="48">
        <v>7364</v>
      </c>
      <c r="U190" s="48">
        <f t="shared" si="100"/>
        <v>127098.73</v>
      </c>
      <c r="V190" s="31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</row>
    <row r="191" spans="1:37" x14ac:dyDescent="0.4">
      <c r="A191" s="39"/>
      <c r="B191" s="39"/>
      <c r="C191" s="34" t="s">
        <v>145</v>
      </c>
      <c r="D191" s="39"/>
      <c r="E191" s="35"/>
      <c r="F191" s="59"/>
      <c r="G191" s="59"/>
      <c r="H191" s="59"/>
      <c r="I191" s="35"/>
      <c r="J191" s="35"/>
      <c r="K191" s="35"/>
      <c r="L191" s="60"/>
      <c r="M191" s="60"/>
      <c r="N191" s="60"/>
      <c r="O191" s="61"/>
      <c r="P191" s="47">
        <f>E191*S191</f>
        <v>0</v>
      </c>
      <c r="Q191" s="47">
        <f>E191*T191</f>
        <v>0</v>
      </c>
      <c r="R191" s="48">
        <f t="shared" si="99"/>
        <v>0</v>
      </c>
      <c r="S191" s="48">
        <v>0</v>
      </c>
      <c r="T191" s="48">
        <v>0</v>
      </c>
      <c r="U191" s="48">
        <f t="shared" si="100"/>
        <v>0</v>
      </c>
      <c r="V191" s="63"/>
      <c r="W191" s="23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</row>
    <row r="192" spans="1:37" ht="28.5" x14ac:dyDescent="0.4">
      <c r="A192" s="33">
        <v>158</v>
      </c>
      <c r="B192" s="33">
        <v>97</v>
      </c>
      <c r="C192" s="31" t="s">
        <v>146</v>
      </c>
      <c r="D192" s="33" t="s">
        <v>28</v>
      </c>
      <c r="E192" s="25">
        <v>73</v>
      </c>
      <c r="F192" s="45">
        <f t="shared" ref="F192:F193" si="129">E192*I192</f>
        <v>15011.72</v>
      </c>
      <c r="G192" s="45">
        <f t="shared" ref="G192:G193" si="130">E192*J192</f>
        <v>3139</v>
      </c>
      <c r="H192" s="45">
        <f t="shared" ref="H192:H193" si="131">F192+G192</f>
        <v>18150.72</v>
      </c>
      <c r="I192" s="25">
        <v>205.64</v>
      </c>
      <c r="J192" s="67">
        <v>43</v>
      </c>
      <c r="K192" s="25"/>
      <c r="L192" s="24"/>
      <c r="M192" s="24"/>
      <c r="N192" s="24"/>
      <c r="O192" s="65">
        <f t="shared" ref="O192:O193" si="132">I192*$M$3</f>
        <v>287.89999999999998</v>
      </c>
      <c r="P192" s="47">
        <f>E192*S192</f>
        <v>26915.83</v>
      </c>
      <c r="Q192" s="47">
        <f>E192*T192</f>
        <v>4020.11</v>
      </c>
      <c r="R192" s="48">
        <f t="shared" si="99"/>
        <v>30935.94</v>
      </c>
      <c r="S192" s="48">
        <v>368.71</v>
      </c>
      <c r="T192" s="48">
        <v>55.07</v>
      </c>
      <c r="U192" s="48">
        <f t="shared" si="100"/>
        <v>423.78</v>
      </c>
      <c r="V192" s="31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</row>
    <row r="193" spans="1:37" ht="28.5" x14ac:dyDescent="0.4">
      <c r="A193" s="33">
        <v>159</v>
      </c>
      <c r="B193" s="33">
        <v>98</v>
      </c>
      <c r="C193" s="31" t="s">
        <v>147</v>
      </c>
      <c r="D193" s="33" t="s">
        <v>34</v>
      </c>
      <c r="E193" s="25">
        <v>0.39</v>
      </c>
      <c r="F193" s="45">
        <f t="shared" si="129"/>
        <v>26047.13</v>
      </c>
      <c r="G193" s="45">
        <f t="shared" si="130"/>
        <v>2242.5</v>
      </c>
      <c r="H193" s="45">
        <f t="shared" si="131"/>
        <v>28289.63</v>
      </c>
      <c r="I193" s="25">
        <v>66787.5</v>
      </c>
      <c r="J193" s="25">
        <v>5750</v>
      </c>
      <c r="K193" s="25"/>
      <c r="L193" s="24"/>
      <c r="M193" s="24"/>
      <c r="N193" s="24"/>
      <c r="O193" s="65">
        <f t="shared" si="132"/>
        <v>93502.5</v>
      </c>
      <c r="P193" s="47">
        <f>E193*S193</f>
        <v>46701.79</v>
      </c>
      <c r="Q193" s="47">
        <f>E193*T193</f>
        <v>2871.96</v>
      </c>
      <c r="R193" s="48">
        <f t="shared" si="99"/>
        <v>49573.75</v>
      </c>
      <c r="S193" s="48">
        <v>119748.18</v>
      </c>
      <c r="T193" s="48">
        <v>7364</v>
      </c>
      <c r="U193" s="48">
        <f t="shared" si="100"/>
        <v>127112.18</v>
      </c>
      <c r="V193" s="31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</row>
    <row r="194" spans="1:37" ht="28.5" x14ac:dyDescent="0.4">
      <c r="A194" s="39"/>
      <c r="B194" s="39"/>
      <c r="C194" s="34" t="s">
        <v>148</v>
      </c>
      <c r="D194" s="39"/>
      <c r="E194" s="35"/>
      <c r="F194" s="59">
        <f t="shared" ref="F194:H194" si="133">SUM(F196:F228)</f>
        <v>1222867.21</v>
      </c>
      <c r="G194" s="59">
        <f t="shared" si="133"/>
        <v>176421.04</v>
      </c>
      <c r="H194" s="59">
        <f t="shared" si="133"/>
        <v>1399288.25</v>
      </c>
      <c r="I194" s="35"/>
      <c r="J194" s="35"/>
      <c r="K194" s="35"/>
      <c r="L194" s="60"/>
      <c r="M194" s="60"/>
      <c r="N194" s="60"/>
      <c r="O194" s="61"/>
      <c r="P194" s="59"/>
      <c r="Q194" s="59"/>
      <c r="R194" s="59"/>
      <c r="S194" s="48">
        <v>0</v>
      </c>
      <c r="T194" s="48">
        <v>0</v>
      </c>
      <c r="U194" s="48">
        <f t="shared" si="100"/>
        <v>0</v>
      </c>
      <c r="V194" s="63"/>
      <c r="W194" s="23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</row>
    <row r="195" spans="1:37" x14ac:dyDescent="0.4">
      <c r="A195" s="39"/>
      <c r="B195" s="39"/>
      <c r="C195" s="34" t="s">
        <v>149</v>
      </c>
      <c r="D195" s="39"/>
      <c r="E195" s="35"/>
      <c r="F195" s="59"/>
      <c r="G195" s="59"/>
      <c r="H195" s="59"/>
      <c r="I195" s="35"/>
      <c r="J195" s="35"/>
      <c r="K195" s="35"/>
      <c r="L195" s="60"/>
      <c r="M195" s="60"/>
      <c r="N195" s="60"/>
      <c r="O195" s="61"/>
      <c r="P195" s="47">
        <f>E195*S195</f>
        <v>0</v>
      </c>
      <c r="Q195" s="47">
        <f>E195*T195</f>
        <v>0</v>
      </c>
      <c r="R195" s="48">
        <f t="shared" si="99"/>
        <v>0</v>
      </c>
      <c r="S195" s="48">
        <v>0</v>
      </c>
      <c r="T195" s="48">
        <v>0</v>
      </c>
      <c r="U195" s="48">
        <f t="shared" si="100"/>
        <v>0</v>
      </c>
      <c r="V195" s="63"/>
      <c r="W195" s="23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</row>
    <row r="196" spans="1:37" ht="28.5" x14ac:dyDescent="0.4">
      <c r="A196" s="33">
        <v>160</v>
      </c>
      <c r="B196" s="33">
        <v>99</v>
      </c>
      <c r="C196" s="31" t="s">
        <v>98</v>
      </c>
      <c r="D196" s="33" t="s">
        <v>99</v>
      </c>
      <c r="E196" s="25">
        <v>206.67</v>
      </c>
      <c r="F196" s="45">
        <f t="shared" ref="F196:F204" si="134">E196*I196</f>
        <v>98904</v>
      </c>
      <c r="G196" s="45">
        <f t="shared" ref="G196:G204" si="135">E196*J196</f>
        <v>17566.95</v>
      </c>
      <c r="H196" s="45">
        <f t="shared" ref="H196:H204" si="136">F196+G196</f>
        <v>116470.95</v>
      </c>
      <c r="I196" s="25">
        <v>478.56</v>
      </c>
      <c r="J196" s="25">
        <v>85</v>
      </c>
      <c r="K196" s="25"/>
      <c r="L196" s="24"/>
      <c r="M196" s="24"/>
      <c r="N196" s="24"/>
      <c r="O196" s="65">
        <f t="shared" ref="O196:O204" si="137">I196*$M$3</f>
        <v>669.98</v>
      </c>
      <c r="P196" s="47">
        <f>E196*S196</f>
        <v>177331.13</v>
      </c>
      <c r="Q196" s="47">
        <f>E196*T196</f>
        <v>22498.1</v>
      </c>
      <c r="R196" s="48">
        <f t="shared" si="99"/>
        <v>199829.23</v>
      </c>
      <c r="S196" s="48">
        <v>858.04</v>
      </c>
      <c r="T196" s="48">
        <v>108.86</v>
      </c>
      <c r="U196" s="48">
        <f t="shared" si="100"/>
        <v>966.9</v>
      </c>
      <c r="V196" s="31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x14ac:dyDescent="0.4">
      <c r="A197" s="33">
        <v>161</v>
      </c>
      <c r="B197" s="33">
        <v>100</v>
      </c>
      <c r="C197" s="31" t="s">
        <v>139</v>
      </c>
      <c r="D197" s="33" t="s">
        <v>101</v>
      </c>
      <c r="E197" s="25">
        <v>6</v>
      </c>
      <c r="F197" s="45">
        <f t="shared" si="134"/>
        <v>3198</v>
      </c>
      <c r="G197" s="45">
        <f t="shared" si="135"/>
        <v>0</v>
      </c>
      <c r="H197" s="45">
        <f t="shared" si="136"/>
        <v>3198</v>
      </c>
      <c r="I197" s="25">
        <v>533</v>
      </c>
      <c r="J197" s="25"/>
      <c r="K197" s="25"/>
      <c r="L197" s="24"/>
      <c r="M197" s="24"/>
      <c r="N197" s="24"/>
      <c r="O197" s="65">
        <f t="shared" si="137"/>
        <v>746.2</v>
      </c>
      <c r="P197" s="47">
        <f>E197*S197</f>
        <v>5733.9</v>
      </c>
      <c r="Q197" s="47">
        <f>E197*T197</f>
        <v>0</v>
      </c>
      <c r="R197" s="48">
        <f t="shared" si="99"/>
        <v>5733.9</v>
      </c>
      <c r="S197" s="48">
        <v>955.65</v>
      </c>
      <c r="T197" s="48">
        <v>0</v>
      </c>
      <c r="U197" s="48">
        <f t="shared" si="100"/>
        <v>955.65</v>
      </c>
      <c r="V197" s="31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  <row r="198" spans="1:37" x14ac:dyDescent="0.4">
      <c r="A198" s="33">
        <v>162</v>
      </c>
      <c r="B198" s="33">
        <v>101</v>
      </c>
      <c r="C198" s="31" t="s">
        <v>102</v>
      </c>
      <c r="D198" s="33" t="s">
        <v>26</v>
      </c>
      <c r="E198" s="25">
        <v>7.43</v>
      </c>
      <c r="F198" s="45">
        <f t="shared" si="134"/>
        <v>13091.96</v>
      </c>
      <c r="G198" s="45">
        <f t="shared" si="135"/>
        <v>0</v>
      </c>
      <c r="H198" s="45">
        <f t="shared" si="136"/>
        <v>13091.96</v>
      </c>
      <c r="I198" s="25">
        <v>1762.04</v>
      </c>
      <c r="J198" s="25"/>
      <c r="K198" s="25"/>
      <c r="L198" s="24"/>
      <c r="M198" s="24"/>
      <c r="N198" s="24"/>
      <c r="O198" s="65">
        <f t="shared" si="137"/>
        <v>2466.86</v>
      </c>
      <c r="P198" s="47">
        <f>E198*S198</f>
        <v>23473.599999999999</v>
      </c>
      <c r="Q198" s="47">
        <f>E198*T198</f>
        <v>0</v>
      </c>
      <c r="R198" s="48">
        <f t="shared" si="99"/>
        <v>23473.599999999999</v>
      </c>
      <c r="S198" s="48">
        <v>3159.3</v>
      </c>
      <c r="T198" s="48">
        <v>0</v>
      </c>
      <c r="U198" s="48">
        <f t="shared" si="100"/>
        <v>3159.3</v>
      </c>
      <c r="V198" s="31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</row>
    <row r="199" spans="1:37" x14ac:dyDescent="0.4">
      <c r="A199" s="33">
        <v>163</v>
      </c>
      <c r="B199" s="33">
        <v>102</v>
      </c>
      <c r="C199" s="31" t="s">
        <v>103</v>
      </c>
      <c r="D199" s="33" t="s">
        <v>26</v>
      </c>
      <c r="E199" s="25">
        <v>7.43</v>
      </c>
      <c r="F199" s="45">
        <f t="shared" si="134"/>
        <v>1100.23</v>
      </c>
      <c r="G199" s="45">
        <f t="shared" si="135"/>
        <v>0</v>
      </c>
      <c r="H199" s="45">
        <f t="shared" si="136"/>
        <v>1100.23</v>
      </c>
      <c r="I199" s="25">
        <v>148.08000000000001</v>
      </c>
      <c r="J199" s="25"/>
      <c r="K199" s="25"/>
      <c r="L199" s="24"/>
      <c r="M199" s="24"/>
      <c r="N199" s="24"/>
      <c r="O199" s="65">
        <f t="shared" si="137"/>
        <v>207.31</v>
      </c>
      <c r="P199" s="47">
        <f>E199*S199</f>
        <v>1972.67</v>
      </c>
      <c r="Q199" s="47">
        <f>E199*T199</f>
        <v>0</v>
      </c>
      <c r="R199" s="48">
        <f t="shared" si="99"/>
        <v>1972.67</v>
      </c>
      <c r="S199" s="48">
        <v>265.5</v>
      </c>
      <c r="T199" s="48">
        <v>0</v>
      </c>
      <c r="U199" s="48">
        <f t="shared" si="100"/>
        <v>265.5</v>
      </c>
      <c r="V199" s="31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</row>
    <row r="200" spans="1:37" x14ac:dyDescent="0.4">
      <c r="A200" s="33">
        <v>164</v>
      </c>
      <c r="B200" s="33">
        <v>103</v>
      </c>
      <c r="C200" s="31" t="s">
        <v>140</v>
      </c>
      <c r="D200" s="33" t="s">
        <v>26</v>
      </c>
      <c r="E200" s="25">
        <v>7.43</v>
      </c>
      <c r="F200" s="45">
        <f t="shared" si="134"/>
        <v>781.71</v>
      </c>
      <c r="G200" s="45">
        <f t="shared" si="135"/>
        <v>0</v>
      </c>
      <c r="H200" s="45">
        <f t="shared" si="136"/>
        <v>781.71</v>
      </c>
      <c r="I200" s="25">
        <v>105.21</v>
      </c>
      <c r="J200" s="25"/>
      <c r="K200" s="25"/>
      <c r="L200" s="24"/>
      <c r="M200" s="24"/>
      <c r="N200" s="24"/>
      <c r="O200" s="65">
        <f t="shared" si="137"/>
        <v>147.29</v>
      </c>
      <c r="P200" s="47">
        <f>E200*S200</f>
        <v>1401.52</v>
      </c>
      <c r="Q200" s="47">
        <f>E200*T200</f>
        <v>0</v>
      </c>
      <c r="R200" s="48">
        <f t="shared" si="99"/>
        <v>1401.52</v>
      </c>
      <c r="S200" s="48">
        <v>188.63</v>
      </c>
      <c r="T200" s="48">
        <v>0</v>
      </c>
      <c r="U200" s="48">
        <f t="shared" si="100"/>
        <v>188.63</v>
      </c>
      <c r="V200" s="31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</row>
    <row r="201" spans="1:37" x14ac:dyDescent="0.4">
      <c r="A201" s="33">
        <v>165</v>
      </c>
      <c r="B201" s="33">
        <v>104</v>
      </c>
      <c r="C201" s="31" t="s">
        <v>105</v>
      </c>
      <c r="D201" s="33" t="s">
        <v>26</v>
      </c>
      <c r="E201" s="25">
        <v>4.18</v>
      </c>
      <c r="F201" s="45">
        <f t="shared" si="134"/>
        <v>1241.21</v>
      </c>
      <c r="G201" s="45">
        <f t="shared" si="135"/>
        <v>183.92</v>
      </c>
      <c r="H201" s="45">
        <f t="shared" si="136"/>
        <v>1425.13</v>
      </c>
      <c r="I201" s="25">
        <v>296.94</v>
      </c>
      <c r="J201" s="25">
        <v>44</v>
      </c>
      <c r="K201" s="25"/>
      <c r="L201" s="24"/>
      <c r="M201" s="24"/>
      <c r="N201" s="24"/>
      <c r="O201" s="65">
        <f t="shared" si="137"/>
        <v>415.72</v>
      </c>
      <c r="P201" s="47">
        <f>E201*S201</f>
        <v>2225.4699999999998</v>
      </c>
      <c r="Q201" s="47">
        <f>E201*T201</f>
        <v>235.54</v>
      </c>
      <c r="R201" s="48">
        <f t="shared" ref="R201:R264" si="138">P201+Q201</f>
        <v>2461.0100000000002</v>
      </c>
      <c r="S201" s="48">
        <v>532.41</v>
      </c>
      <c r="T201" s="48">
        <v>56.35</v>
      </c>
      <c r="U201" s="48">
        <f t="shared" ref="U201:U264" si="139">S201+T201</f>
        <v>588.76</v>
      </c>
      <c r="V201" s="31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</row>
    <row r="202" spans="1:37" ht="28.5" x14ac:dyDescent="0.4">
      <c r="A202" s="33">
        <v>166</v>
      </c>
      <c r="B202" s="33">
        <v>105</v>
      </c>
      <c r="C202" s="31" t="s">
        <v>106</v>
      </c>
      <c r="D202" s="33" t="s">
        <v>34</v>
      </c>
      <c r="E202" s="25">
        <v>7.0000000000000007E-2</v>
      </c>
      <c r="F202" s="45">
        <f t="shared" si="134"/>
        <v>4674.8900000000003</v>
      </c>
      <c r="G202" s="45">
        <f t="shared" si="135"/>
        <v>396.69</v>
      </c>
      <c r="H202" s="45">
        <f t="shared" si="136"/>
        <v>5071.58</v>
      </c>
      <c r="I202" s="97">
        <v>66784.210000000006</v>
      </c>
      <c r="J202" s="25">
        <v>5667</v>
      </c>
      <c r="K202" s="25"/>
      <c r="L202" s="24"/>
      <c r="M202" s="24"/>
      <c r="N202" s="24"/>
      <c r="O202" s="65">
        <f t="shared" si="137"/>
        <v>93497.89</v>
      </c>
      <c r="P202" s="47">
        <f>E202*S202</f>
        <v>8381.9599999999991</v>
      </c>
      <c r="Q202" s="47">
        <f>E202*T202</f>
        <v>508.04</v>
      </c>
      <c r="R202" s="48">
        <f t="shared" si="138"/>
        <v>8890</v>
      </c>
      <c r="S202" s="48">
        <v>119742.28</v>
      </c>
      <c r="T202" s="48">
        <v>7257.7</v>
      </c>
      <c r="U202" s="48">
        <f t="shared" si="139"/>
        <v>126999.98</v>
      </c>
      <c r="V202" s="31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</row>
    <row r="203" spans="1:37" ht="28.5" x14ac:dyDescent="0.4">
      <c r="A203" s="33">
        <v>167</v>
      </c>
      <c r="B203" s="33">
        <v>106</v>
      </c>
      <c r="C203" s="31" t="s">
        <v>107</v>
      </c>
      <c r="D203" s="33" t="s">
        <v>34</v>
      </c>
      <c r="E203" s="25">
        <v>0.03</v>
      </c>
      <c r="F203" s="45">
        <f t="shared" si="134"/>
        <v>2003.63</v>
      </c>
      <c r="G203" s="45">
        <f t="shared" si="135"/>
        <v>170.01</v>
      </c>
      <c r="H203" s="45">
        <f t="shared" si="136"/>
        <v>2173.64</v>
      </c>
      <c r="I203" s="97">
        <v>66787.5</v>
      </c>
      <c r="J203" s="25">
        <v>5667</v>
      </c>
      <c r="K203" s="25"/>
      <c r="L203" s="24"/>
      <c r="M203" s="24"/>
      <c r="N203" s="24"/>
      <c r="O203" s="65">
        <f t="shared" si="137"/>
        <v>93502.5</v>
      </c>
      <c r="P203" s="47">
        <f>E203*S203</f>
        <v>3592.45</v>
      </c>
      <c r="Q203" s="47">
        <f>E203*T203</f>
        <v>217.73</v>
      </c>
      <c r="R203" s="48">
        <f t="shared" si="138"/>
        <v>3810.18</v>
      </c>
      <c r="S203" s="48">
        <v>119748.18</v>
      </c>
      <c r="T203" s="48">
        <v>7257.7</v>
      </c>
      <c r="U203" s="48">
        <f t="shared" si="139"/>
        <v>127005.88</v>
      </c>
      <c r="V203" s="31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</row>
    <row r="204" spans="1:37" ht="28.5" x14ac:dyDescent="0.4">
      <c r="A204" s="33">
        <v>168</v>
      </c>
      <c r="B204" s="33">
        <v>107</v>
      </c>
      <c r="C204" s="31" t="s">
        <v>141</v>
      </c>
      <c r="D204" s="33" t="s">
        <v>34</v>
      </c>
      <c r="E204" s="25">
        <v>0.19</v>
      </c>
      <c r="F204" s="45">
        <f t="shared" si="134"/>
        <v>1786</v>
      </c>
      <c r="G204" s="45">
        <f t="shared" si="135"/>
        <v>1092.5</v>
      </c>
      <c r="H204" s="45">
        <f t="shared" si="136"/>
        <v>2878.5</v>
      </c>
      <c r="I204" s="25">
        <v>9400</v>
      </c>
      <c r="J204" s="25">
        <v>5750</v>
      </c>
      <c r="K204" s="25"/>
      <c r="L204" s="24"/>
      <c r="M204" s="24"/>
      <c r="N204" s="24"/>
      <c r="O204" s="65">
        <f t="shared" si="137"/>
        <v>13160</v>
      </c>
      <c r="P204" s="47">
        <f>E204*S204</f>
        <v>3202.25</v>
      </c>
      <c r="Q204" s="47">
        <f>E204*T204</f>
        <v>1399.16</v>
      </c>
      <c r="R204" s="48">
        <f t="shared" si="138"/>
        <v>4601.41</v>
      </c>
      <c r="S204" s="48">
        <v>16853.95</v>
      </c>
      <c r="T204" s="48">
        <v>7364</v>
      </c>
      <c r="U204" s="48">
        <f t="shared" si="139"/>
        <v>24217.95</v>
      </c>
      <c r="V204" s="31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</row>
    <row r="205" spans="1:37" x14ac:dyDescent="0.4">
      <c r="A205" s="39"/>
      <c r="B205" s="39"/>
      <c r="C205" s="81" t="s">
        <v>142</v>
      </c>
      <c r="D205" s="57"/>
      <c r="E205" s="58"/>
      <c r="F205" s="59"/>
      <c r="G205" s="59"/>
      <c r="H205" s="59"/>
      <c r="I205" s="35"/>
      <c r="J205" s="35"/>
      <c r="K205" s="35"/>
      <c r="L205" s="60"/>
      <c r="M205" s="60"/>
      <c r="N205" s="60"/>
      <c r="O205" s="61"/>
      <c r="P205" s="47">
        <f>E205*S205</f>
        <v>0</v>
      </c>
      <c r="Q205" s="47">
        <f>E205*T205</f>
        <v>0</v>
      </c>
      <c r="R205" s="48">
        <f t="shared" si="138"/>
        <v>0</v>
      </c>
      <c r="S205" s="48">
        <v>0</v>
      </c>
      <c r="T205" s="48">
        <v>0</v>
      </c>
      <c r="U205" s="48">
        <f t="shared" si="139"/>
        <v>0</v>
      </c>
      <c r="V205" s="63"/>
      <c r="W205" s="23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</row>
    <row r="206" spans="1:37" ht="28.5" x14ac:dyDescent="0.4">
      <c r="A206" s="33">
        <v>169</v>
      </c>
      <c r="B206" s="33">
        <v>108</v>
      </c>
      <c r="C206" s="31" t="s">
        <v>98</v>
      </c>
      <c r="D206" s="33" t="s">
        <v>99</v>
      </c>
      <c r="E206" s="25">
        <v>186.22</v>
      </c>
      <c r="F206" s="45">
        <f t="shared" ref="F206:F213" si="140">E206*I206</f>
        <v>89117.440000000002</v>
      </c>
      <c r="G206" s="45">
        <f t="shared" ref="G206:G213" si="141">E206*J206</f>
        <v>15828.7</v>
      </c>
      <c r="H206" s="45">
        <f t="shared" ref="H206:H213" si="142">F206+G206</f>
        <v>104946.14</v>
      </c>
      <c r="I206" s="25">
        <v>478.56</v>
      </c>
      <c r="J206" s="25">
        <v>85</v>
      </c>
      <c r="K206" s="25"/>
      <c r="L206" s="24"/>
      <c r="M206" s="24"/>
      <c r="N206" s="24"/>
      <c r="O206" s="65">
        <f t="shared" ref="O206:O213" si="143">I206*$M$3</f>
        <v>669.98</v>
      </c>
      <c r="P206" s="47">
        <f>E206*S206</f>
        <v>159784.21</v>
      </c>
      <c r="Q206" s="47">
        <f>E206*T206</f>
        <v>20271.91</v>
      </c>
      <c r="R206" s="48">
        <f t="shared" si="138"/>
        <v>180056.12</v>
      </c>
      <c r="S206" s="48">
        <v>858.04</v>
      </c>
      <c r="T206" s="48">
        <v>108.86</v>
      </c>
      <c r="U206" s="48">
        <f t="shared" si="139"/>
        <v>966.9</v>
      </c>
      <c r="V206" s="31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</row>
    <row r="207" spans="1:37" x14ac:dyDescent="0.4">
      <c r="A207" s="33">
        <v>170</v>
      </c>
      <c r="B207" s="33">
        <v>109</v>
      </c>
      <c r="C207" s="31" t="s">
        <v>139</v>
      </c>
      <c r="D207" s="33" t="s">
        <v>101</v>
      </c>
      <c r="E207" s="25">
        <v>12</v>
      </c>
      <c r="F207" s="45">
        <f t="shared" si="140"/>
        <v>6396</v>
      </c>
      <c r="G207" s="45">
        <f t="shared" si="141"/>
        <v>0</v>
      </c>
      <c r="H207" s="45">
        <f t="shared" si="142"/>
        <v>6396</v>
      </c>
      <c r="I207" s="25">
        <v>533</v>
      </c>
      <c r="J207" s="25"/>
      <c r="K207" s="25"/>
      <c r="L207" s="24"/>
      <c r="M207" s="24"/>
      <c r="N207" s="24"/>
      <c r="O207" s="65">
        <f t="shared" si="143"/>
        <v>746.2</v>
      </c>
      <c r="P207" s="47">
        <f>E207*S207</f>
        <v>11467.8</v>
      </c>
      <c r="Q207" s="47">
        <f>E207*T207</f>
        <v>0</v>
      </c>
      <c r="R207" s="48">
        <f t="shared" si="138"/>
        <v>11467.8</v>
      </c>
      <c r="S207" s="48">
        <v>955.65</v>
      </c>
      <c r="T207" s="48">
        <v>0</v>
      </c>
      <c r="U207" s="48">
        <f t="shared" si="139"/>
        <v>955.65</v>
      </c>
      <c r="V207" s="31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</row>
    <row r="208" spans="1:37" x14ac:dyDescent="0.4">
      <c r="A208" s="33">
        <v>171</v>
      </c>
      <c r="B208" s="33">
        <v>110</v>
      </c>
      <c r="C208" s="31" t="s">
        <v>102</v>
      </c>
      <c r="D208" s="33" t="s">
        <v>26</v>
      </c>
      <c r="E208" s="25">
        <v>7.56</v>
      </c>
      <c r="F208" s="45">
        <f t="shared" si="140"/>
        <v>13321.02</v>
      </c>
      <c r="G208" s="45">
        <f t="shared" si="141"/>
        <v>0</v>
      </c>
      <c r="H208" s="45">
        <f t="shared" si="142"/>
        <v>13321.02</v>
      </c>
      <c r="I208" s="25">
        <v>1762.04</v>
      </c>
      <c r="J208" s="25"/>
      <c r="K208" s="25"/>
      <c r="L208" s="24"/>
      <c r="M208" s="24"/>
      <c r="N208" s="24"/>
      <c r="O208" s="65">
        <f t="shared" si="143"/>
        <v>2466.86</v>
      </c>
      <c r="P208" s="47">
        <f>E208*S208</f>
        <v>23884.31</v>
      </c>
      <c r="Q208" s="47">
        <f>E208*T208</f>
        <v>0</v>
      </c>
      <c r="R208" s="48">
        <f t="shared" si="138"/>
        <v>23884.31</v>
      </c>
      <c r="S208" s="48">
        <v>3159.3</v>
      </c>
      <c r="T208" s="48">
        <v>0</v>
      </c>
      <c r="U208" s="48">
        <f t="shared" si="139"/>
        <v>3159.3</v>
      </c>
      <c r="V208" s="31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</row>
    <row r="209" spans="1:37" x14ac:dyDescent="0.4">
      <c r="A209" s="33">
        <v>172</v>
      </c>
      <c r="B209" s="33">
        <v>111</v>
      </c>
      <c r="C209" s="31" t="s">
        <v>103</v>
      </c>
      <c r="D209" s="33" t="s">
        <v>26</v>
      </c>
      <c r="E209" s="25">
        <v>7.56</v>
      </c>
      <c r="F209" s="45">
        <f t="shared" si="140"/>
        <v>1119.48</v>
      </c>
      <c r="G209" s="45">
        <f t="shared" si="141"/>
        <v>0</v>
      </c>
      <c r="H209" s="45">
        <f t="shared" si="142"/>
        <v>1119.48</v>
      </c>
      <c r="I209" s="25">
        <v>148.08000000000001</v>
      </c>
      <c r="J209" s="25"/>
      <c r="K209" s="25"/>
      <c r="L209" s="24"/>
      <c r="M209" s="24"/>
      <c r="N209" s="24"/>
      <c r="O209" s="65">
        <f t="shared" si="143"/>
        <v>207.31</v>
      </c>
      <c r="P209" s="47">
        <f>E209*S209</f>
        <v>2007.18</v>
      </c>
      <c r="Q209" s="47">
        <f>E209*T209</f>
        <v>0</v>
      </c>
      <c r="R209" s="48">
        <f t="shared" si="138"/>
        <v>2007.18</v>
      </c>
      <c r="S209" s="48">
        <v>265.5</v>
      </c>
      <c r="T209" s="48">
        <v>0</v>
      </c>
      <c r="U209" s="48">
        <f t="shared" si="139"/>
        <v>265.5</v>
      </c>
      <c r="V209" s="31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</row>
    <row r="210" spans="1:37" x14ac:dyDescent="0.4">
      <c r="A210" s="33">
        <v>173</v>
      </c>
      <c r="B210" s="33">
        <v>112</v>
      </c>
      <c r="C210" s="31" t="s">
        <v>140</v>
      </c>
      <c r="D210" s="33" t="s">
        <v>26</v>
      </c>
      <c r="E210" s="25">
        <v>7.56</v>
      </c>
      <c r="F210" s="45">
        <f t="shared" si="140"/>
        <v>795.39</v>
      </c>
      <c r="G210" s="45">
        <f t="shared" si="141"/>
        <v>0</v>
      </c>
      <c r="H210" s="45">
        <f t="shared" si="142"/>
        <v>795.39</v>
      </c>
      <c r="I210" s="25">
        <v>105.21</v>
      </c>
      <c r="J210" s="25"/>
      <c r="K210" s="25"/>
      <c r="L210" s="24"/>
      <c r="M210" s="24"/>
      <c r="N210" s="24"/>
      <c r="O210" s="65">
        <f t="shared" si="143"/>
        <v>147.29</v>
      </c>
      <c r="P210" s="47">
        <f>E210*S210</f>
        <v>1426.04</v>
      </c>
      <c r="Q210" s="47">
        <f>E210*T210</f>
        <v>0</v>
      </c>
      <c r="R210" s="48">
        <f t="shared" si="138"/>
        <v>1426.04</v>
      </c>
      <c r="S210" s="48">
        <v>188.63</v>
      </c>
      <c r="T210" s="48">
        <v>0</v>
      </c>
      <c r="U210" s="48">
        <f t="shared" si="139"/>
        <v>188.63</v>
      </c>
      <c r="V210" s="31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</row>
    <row r="211" spans="1:37" x14ac:dyDescent="0.4">
      <c r="A211" s="33">
        <v>174</v>
      </c>
      <c r="B211" s="33">
        <v>113</v>
      </c>
      <c r="C211" s="31" t="s">
        <v>105</v>
      </c>
      <c r="D211" s="33" t="s">
        <v>26</v>
      </c>
      <c r="E211" s="25">
        <v>5.5</v>
      </c>
      <c r="F211" s="45">
        <f t="shared" si="140"/>
        <v>1633.17</v>
      </c>
      <c r="G211" s="45">
        <f t="shared" si="141"/>
        <v>242</v>
      </c>
      <c r="H211" s="45">
        <f t="shared" si="142"/>
        <v>1875.17</v>
      </c>
      <c r="I211" s="25">
        <v>296.94</v>
      </c>
      <c r="J211" s="25">
        <v>44</v>
      </c>
      <c r="K211" s="25"/>
      <c r="L211" s="24"/>
      <c r="M211" s="24"/>
      <c r="N211" s="24"/>
      <c r="O211" s="65">
        <f t="shared" si="143"/>
        <v>415.72</v>
      </c>
      <c r="P211" s="47">
        <f>E211*S211</f>
        <v>2928.26</v>
      </c>
      <c r="Q211" s="47">
        <f>E211*T211</f>
        <v>309.93</v>
      </c>
      <c r="R211" s="48">
        <f t="shared" si="138"/>
        <v>3238.19</v>
      </c>
      <c r="S211" s="48">
        <v>532.41</v>
      </c>
      <c r="T211" s="48">
        <v>56.35</v>
      </c>
      <c r="U211" s="48">
        <f t="shared" si="139"/>
        <v>588.76</v>
      </c>
      <c r="V211" s="31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</row>
    <row r="212" spans="1:37" ht="28.5" x14ac:dyDescent="0.4">
      <c r="A212" s="33">
        <v>175</v>
      </c>
      <c r="B212" s="33">
        <v>114</v>
      </c>
      <c r="C212" s="31" t="s">
        <v>106</v>
      </c>
      <c r="D212" s="33" t="s">
        <v>34</v>
      </c>
      <c r="E212" s="25">
        <v>0.08</v>
      </c>
      <c r="F212" s="45">
        <f t="shared" si="140"/>
        <v>5342.74</v>
      </c>
      <c r="G212" s="45">
        <f t="shared" si="141"/>
        <v>453.36</v>
      </c>
      <c r="H212" s="45">
        <f t="shared" si="142"/>
        <v>5796.1</v>
      </c>
      <c r="I212" s="97">
        <v>66784.210000000006</v>
      </c>
      <c r="J212" s="25">
        <v>5667</v>
      </c>
      <c r="K212" s="25"/>
      <c r="L212" s="24"/>
      <c r="M212" s="24"/>
      <c r="N212" s="24"/>
      <c r="O212" s="65">
        <f t="shared" si="143"/>
        <v>93497.89</v>
      </c>
      <c r="P212" s="47">
        <f>E212*S212</f>
        <v>9579.3799999999992</v>
      </c>
      <c r="Q212" s="47">
        <f>E212*T212</f>
        <v>580.62</v>
      </c>
      <c r="R212" s="48">
        <f t="shared" si="138"/>
        <v>10160</v>
      </c>
      <c r="S212" s="48">
        <v>119742.28</v>
      </c>
      <c r="T212" s="48">
        <v>7257.7</v>
      </c>
      <c r="U212" s="48">
        <f t="shared" si="139"/>
        <v>126999.98</v>
      </c>
      <c r="V212" s="31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</row>
    <row r="213" spans="1:37" ht="28.5" x14ac:dyDescent="0.4">
      <c r="A213" s="33">
        <v>176</v>
      </c>
      <c r="B213" s="33">
        <v>115</v>
      </c>
      <c r="C213" s="31" t="s">
        <v>107</v>
      </c>
      <c r="D213" s="33" t="s">
        <v>34</v>
      </c>
      <c r="E213" s="25">
        <v>0.03</v>
      </c>
      <c r="F213" s="45">
        <f t="shared" si="140"/>
        <v>2003.63</v>
      </c>
      <c r="G213" s="45">
        <f t="shared" si="141"/>
        <v>170.01</v>
      </c>
      <c r="H213" s="45">
        <f t="shared" si="142"/>
        <v>2173.64</v>
      </c>
      <c r="I213" s="97">
        <v>66787.5</v>
      </c>
      <c r="J213" s="25">
        <v>5667</v>
      </c>
      <c r="K213" s="25"/>
      <c r="L213" s="24"/>
      <c r="M213" s="24"/>
      <c r="N213" s="24"/>
      <c r="O213" s="65">
        <f t="shared" si="143"/>
        <v>93502.5</v>
      </c>
      <c r="P213" s="47">
        <f>E213*S213</f>
        <v>3592.45</v>
      </c>
      <c r="Q213" s="47">
        <f>E213*T213</f>
        <v>217.73</v>
      </c>
      <c r="R213" s="48">
        <f t="shared" si="138"/>
        <v>3810.18</v>
      </c>
      <c r="S213" s="48">
        <v>119748.18</v>
      </c>
      <c r="T213" s="48">
        <v>7257.7</v>
      </c>
      <c r="U213" s="48">
        <f t="shared" si="139"/>
        <v>127005.88</v>
      </c>
      <c r="V213" s="31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</row>
    <row r="214" spans="1:37" x14ac:dyDescent="0.4">
      <c r="A214" s="39"/>
      <c r="B214" s="39"/>
      <c r="C214" s="81" t="s">
        <v>143</v>
      </c>
      <c r="D214" s="57"/>
      <c r="E214" s="58"/>
      <c r="F214" s="59"/>
      <c r="G214" s="59"/>
      <c r="H214" s="59"/>
      <c r="I214" s="35"/>
      <c r="J214" s="35"/>
      <c r="K214" s="35"/>
      <c r="L214" s="60"/>
      <c r="M214" s="60"/>
      <c r="N214" s="60"/>
      <c r="O214" s="61"/>
      <c r="P214" s="47">
        <f>E214*S214</f>
        <v>0</v>
      </c>
      <c r="Q214" s="47">
        <f>E214*T214</f>
        <v>0</v>
      </c>
      <c r="R214" s="48">
        <f t="shared" si="138"/>
        <v>0</v>
      </c>
      <c r="S214" s="48">
        <v>0</v>
      </c>
      <c r="T214" s="48">
        <v>0</v>
      </c>
      <c r="U214" s="48">
        <f t="shared" si="139"/>
        <v>0</v>
      </c>
      <c r="V214" s="63"/>
      <c r="W214" s="23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</row>
    <row r="215" spans="1:37" ht="28.5" x14ac:dyDescent="0.4">
      <c r="A215" s="33">
        <v>177</v>
      </c>
      <c r="B215" s="33">
        <v>116</v>
      </c>
      <c r="C215" s="31" t="s">
        <v>98</v>
      </c>
      <c r="D215" s="33" t="s">
        <v>99</v>
      </c>
      <c r="E215" s="25">
        <v>1192.48</v>
      </c>
      <c r="F215" s="45">
        <f t="shared" ref="F215:F225" si="144">E215*I215</f>
        <v>570673.23</v>
      </c>
      <c r="G215" s="45">
        <f t="shared" ref="G215:G225" si="145">E215*J215</f>
        <v>101360.8</v>
      </c>
      <c r="H215" s="45">
        <f t="shared" ref="H215:H225" si="146">F215+G215</f>
        <v>672034.03</v>
      </c>
      <c r="I215" s="25">
        <v>478.56</v>
      </c>
      <c r="J215" s="25">
        <v>85</v>
      </c>
      <c r="K215" s="25"/>
      <c r="L215" s="24"/>
      <c r="M215" s="24"/>
      <c r="N215" s="24"/>
      <c r="O215" s="65">
        <f t="shared" ref="O215:O225" si="147">I215*$M$3</f>
        <v>669.98</v>
      </c>
      <c r="P215" s="47">
        <f>E215*S215</f>
        <v>1023195.54</v>
      </c>
      <c r="Q215" s="47">
        <f>E215*T215</f>
        <v>129813.37</v>
      </c>
      <c r="R215" s="48">
        <f t="shared" si="138"/>
        <v>1153008.9099999999</v>
      </c>
      <c r="S215" s="48">
        <v>858.04</v>
      </c>
      <c r="T215" s="48">
        <v>108.86</v>
      </c>
      <c r="U215" s="48">
        <f t="shared" si="139"/>
        <v>966.9</v>
      </c>
      <c r="V215" s="31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</row>
    <row r="216" spans="1:37" ht="28.5" x14ac:dyDescent="0.4">
      <c r="A216" s="33">
        <v>178</v>
      </c>
      <c r="B216" s="33">
        <v>117</v>
      </c>
      <c r="C216" s="31" t="s">
        <v>144</v>
      </c>
      <c r="D216" s="33" t="s">
        <v>101</v>
      </c>
      <c r="E216" s="25">
        <v>128</v>
      </c>
      <c r="F216" s="45">
        <f t="shared" si="144"/>
        <v>68224</v>
      </c>
      <c r="G216" s="45">
        <f t="shared" si="145"/>
        <v>0</v>
      </c>
      <c r="H216" s="45">
        <f t="shared" si="146"/>
        <v>68224</v>
      </c>
      <c r="I216" s="25">
        <v>533</v>
      </c>
      <c r="J216" s="25"/>
      <c r="K216" s="25"/>
      <c r="L216" s="24"/>
      <c r="M216" s="24"/>
      <c r="N216" s="24"/>
      <c r="O216" s="65">
        <f t="shared" si="147"/>
        <v>746.2</v>
      </c>
      <c r="P216" s="47">
        <f>E216*S216</f>
        <v>122323.2</v>
      </c>
      <c r="Q216" s="47">
        <f>E216*T216</f>
        <v>0</v>
      </c>
      <c r="R216" s="48">
        <f t="shared" si="138"/>
        <v>122323.2</v>
      </c>
      <c r="S216" s="48">
        <v>955.65</v>
      </c>
      <c r="T216" s="48">
        <v>0</v>
      </c>
      <c r="U216" s="48">
        <f t="shared" si="139"/>
        <v>955.65</v>
      </c>
      <c r="V216" s="31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</row>
    <row r="217" spans="1:37" x14ac:dyDescent="0.4">
      <c r="A217" s="33">
        <v>179</v>
      </c>
      <c r="B217" s="33">
        <v>118</v>
      </c>
      <c r="C217" s="31" t="s">
        <v>102</v>
      </c>
      <c r="D217" s="33" t="s">
        <v>26</v>
      </c>
      <c r="E217" s="25">
        <v>58.43</v>
      </c>
      <c r="F217" s="45">
        <f t="shared" si="144"/>
        <v>102956</v>
      </c>
      <c r="G217" s="45">
        <f t="shared" si="145"/>
        <v>0</v>
      </c>
      <c r="H217" s="45">
        <f t="shared" si="146"/>
        <v>102956</v>
      </c>
      <c r="I217" s="25">
        <v>1762.04</v>
      </c>
      <c r="J217" s="25"/>
      <c r="K217" s="25"/>
      <c r="L217" s="24"/>
      <c r="M217" s="24"/>
      <c r="N217" s="24"/>
      <c r="O217" s="65">
        <f t="shared" si="147"/>
        <v>2466.86</v>
      </c>
      <c r="P217" s="47">
        <f>E217*S217</f>
        <v>184597.9</v>
      </c>
      <c r="Q217" s="47">
        <f>E217*T217</f>
        <v>0</v>
      </c>
      <c r="R217" s="48">
        <f t="shared" si="138"/>
        <v>184597.9</v>
      </c>
      <c r="S217" s="48">
        <v>3159.3</v>
      </c>
      <c r="T217" s="48">
        <v>0</v>
      </c>
      <c r="U217" s="48">
        <f t="shared" si="139"/>
        <v>3159.3</v>
      </c>
      <c r="V217" s="31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</row>
    <row r="218" spans="1:37" x14ac:dyDescent="0.4">
      <c r="A218" s="33">
        <v>180</v>
      </c>
      <c r="B218" s="33">
        <v>119</v>
      </c>
      <c r="C218" s="31" t="s">
        <v>103</v>
      </c>
      <c r="D218" s="33" t="s">
        <v>26</v>
      </c>
      <c r="E218" s="25">
        <v>58.43</v>
      </c>
      <c r="F218" s="45">
        <f t="shared" si="144"/>
        <v>8652.31</v>
      </c>
      <c r="G218" s="45">
        <f t="shared" si="145"/>
        <v>0</v>
      </c>
      <c r="H218" s="45">
        <f t="shared" si="146"/>
        <v>8652.31</v>
      </c>
      <c r="I218" s="25">
        <v>148.08000000000001</v>
      </c>
      <c r="J218" s="25"/>
      <c r="K218" s="25"/>
      <c r="L218" s="24"/>
      <c r="M218" s="24"/>
      <c r="N218" s="24"/>
      <c r="O218" s="65">
        <f t="shared" si="147"/>
        <v>207.31</v>
      </c>
      <c r="P218" s="47">
        <f>E218*S218</f>
        <v>15513.17</v>
      </c>
      <c r="Q218" s="47">
        <f>E218*T218</f>
        <v>0</v>
      </c>
      <c r="R218" s="48">
        <f t="shared" si="138"/>
        <v>15513.17</v>
      </c>
      <c r="S218" s="48">
        <v>265.5</v>
      </c>
      <c r="T218" s="48">
        <v>0</v>
      </c>
      <c r="U218" s="48">
        <f t="shared" si="139"/>
        <v>265.5</v>
      </c>
      <c r="V218" s="31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</row>
    <row r="219" spans="1:37" x14ac:dyDescent="0.4">
      <c r="A219" s="33">
        <v>181</v>
      </c>
      <c r="B219" s="33">
        <v>120</v>
      </c>
      <c r="C219" s="31" t="s">
        <v>140</v>
      </c>
      <c r="D219" s="33" t="s">
        <v>26</v>
      </c>
      <c r="E219" s="25">
        <v>58.43</v>
      </c>
      <c r="F219" s="45">
        <f t="shared" si="144"/>
        <v>6147.42</v>
      </c>
      <c r="G219" s="45">
        <f t="shared" si="145"/>
        <v>0</v>
      </c>
      <c r="H219" s="45">
        <f t="shared" si="146"/>
        <v>6147.42</v>
      </c>
      <c r="I219" s="25">
        <v>105.21</v>
      </c>
      <c r="J219" s="25"/>
      <c r="K219" s="25"/>
      <c r="L219" s="24"/>
      <c r="M219" s="24"/>
      <c r="N219" s="24"/>
      <c r="O219" s="65">
        <f t="shared" si="147"/>
        <v>147.29</v>
      </c>
      <c r="P219" s="47">
        <f>E219*S219</f>
        <v>11021.65</v>
      </c>
      <c r="Q219" s="47">
        <f>E219*T219</f>
        <v>0</v>
      </c>
      <c r="R219" s="48">
        <f t="shared" si="138"/>
        <v>11021.65</v>
      </c>
      <c r="S219" s="48">
        <v>188.63</v>
      </c>
      <c r="T219" s="48">
        <v>0</v>
      </c>
      <c r="U219" s="48">
        <f t="shared" si="139"/>
        <v>188.63</v>
      </c>
      <c r="V219" s="31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</row>
    <row r="220" spans="1:37" x14ac:dyDescent="0.4">
      <c r="A220" s="33">
        <v>182</v>
      </c>
      <c r="B220" s="33">
        <v>121</v>
      </c>
      <c r="C220" s="31" t="s">
        <v>105</v>
      </c>
      <c r="D220" s="33" t="s">
        <v>26</v>
      </c>
      <c r="E220" s="25">
        <v>32.44</v>
      </c>
      <c r="F220" s="45">
        <f t="shared" si="144"/>
        <v>9632.73</v>
      </c>
      <c r="G220" s="45">
        <f t="shared" si="145"/>
        <v>1427.36</v>
      </c>
      <c r="H220" s="45">
        <f t="shared" si="146"/>
        <v>11060.09</v>
      </c>
      <c r="I220" s="25">
        <v>296.94</v>
      </c>
      <c r="J220" s="25">
        <v>44</v>
      </c>
      <c r="K220" s="25"/>
      <c r="L220" s="24"/>
      <c r="M220" s="24"/>
      <c r="N220" s="24"/>
      <c r="O220" s="65">
        <f t="shared" si="147"/>
        <v>415.72</v>
      </c>
      <c r="P220" s="47">
        <f>E220*S220</f>
        <v>17271.38</v>
      </c>
      <c r="Q220" s="47">
        <f>E220*T220</f>
        <v>1827.99</v>
      </c>
      <c r="R220" s="48">
        <f t="shared" si="138"/>
        <v>19099.37</v>
      </c>
      <c r="S220" s="48">
        <v>532.41</v>
      </c>
      <c r="T220" s="48">
        <v>56.35</v>
      </c>
      <c r="U220" s="48">
        <f t="shared" si="139"/>
        <v>588.76</v>
      </c>
      <c r="V220" s="31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</row>
    <row r="221" spans="1:37" x14ac:dyDescent="0.4">
      <c r="A221" s="33">
        <v>183</v>
      </c>
      <c r="B221" s="33">
        <v>122</v>
      </c>
      <c r="C221" s="31" t="s">
        <v>111</v>
      </c>
      <c r="D221" s="33" t="s">
        <v>34</v>
      </c>
      <c r="E221" s="25">
        <v>2.87</v>
      </c>
      <c r="F221" s="45">
        <f t="shared" si="144"/>
        <v>77845.88</v>
      </c>
      <c r="G221" s="45">
        <f t="shared" si="145"/>
        <v>0</v>
      </c>
      <c r="H221" s="45">
        <f t="shared" si="146"/>
        <v>77845.88</v>
      </c>
      <c r="I221" s="25">
        <v>27124</v>
      </c>
      <c r="J221" s="25"/>
      <c r="K221" s="25"/>
      <c r="L221" s="24"/>
      <c r="M221" s="24"/>
      <c r="N221" s="24"/>
      <c r="O221" s="65">
        <f t="shared" si="147"/>
        <v>37973.599999999999</v>
      </c>
      <c r="P221" s="47">
        <f>E221*S221</f>
        <v>139575.56</v>
      </c>
      <c r="Q221" s="47">
        <f>E221*T221</f>
        <v>0</v>
      </c>
      <c r="R221" s="48">
        <f t="shared" si="138"/>
        <v>139575.56</v>
      </c>
      <c r="S221" s="48">
        <v>48632.6</v>
      </c>
      <c r="T221" s="48">
        <v>0</v>
      </c>
      <c r="U221" s="48">
        <f t="shared" si="139"/>
        <v>48632.6</v>
      </c>
      <c r="V221" s="31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</row>
    <row r="222" spans="1:37" ht="28.5" x14ac:dyDescent="0.4">
      <c r="A222" s="33">
        <v>184</v>
      </c>
      <c r="B222" s="33">
        <v>123</v>
      </c>
      <c r="C222" s="31" t="s">
        <v>116</v>
      </c>
      <c r="D222" s="33" t="s">
        <v>34</v>
      </c>
      <c r="E222" s="25">
        <v>3.16</v>
      </c>
      <c r="F222" s="45">
        <f t="shared" si="144"/>
        <v>36403.199999999997</v>
      </c>
      <c r="G222" s="45">
        <f t="shared" si="145"/>
        <v>27492</v>
      </c>
      <c r="H222" s="45">
        <f t="shared" si="146"/>
        <v>63895.199999999997</v>
      </c>
      <c r="I222" s="25">
        <v>11520</v>
      </c>
      <c r="J222" s="55">
        <v>8700</v>
      </c>
      <c r="K222" s="25"/>
      <c r="L222" s="24"/>
      <c r="M222" s="24"/>
      <c r="N222" s="24"/>
      <c r="O222" s="53">
        <v>11520</v>
      </c>
      <c r="P222" s="47">
        <f>E222*S222</f>
        <v>46621.41</v>
      </c>
      <c r="Q222" s="47">
        <f>E222*T222</f>
        <v>35208.879999999997</v>
      </c>
      <c r="R222" s="48">
        <f t="shared" si="138"/>
        <v>81830.289999999994</v>
      </c>
      <c r="S222" s="48">
        <v>14753.61</v>
      </c>
      <c r="T222" s="48">
        <v>11142.05</v>
      </c>
      <c r="U222" s="48">
        <f t="shared" si="139"/>
        <v>25895.66</v>
      </c>
      <c r="V222" s="31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</row>
    <row r="223" spans="1:37" ht="28.5" x14ac:dyDescent="0.4">
      <c r="A223" s="33">
        <v>185</v>
      </c>
      <c r="B223" s="33">
        <v>124</v>
      </c>
      <c r="C223" s="31" t="s">
        <v>106</v>
      </c>
      <c r="D223" s="33" t="s">
        <v>34</v>
      </c>
      <c r="E223" s="25">
        <v>0.57999999999999996</v>
      </c>
      <c r="F223" s="45">
        <f t="shared" si="144"/>
        <v>38734.839999999997</v>
      </c>
      <c r="G223" s="45">
        <f t="shared" si="145"/>
        <v>3286.86</v>
      </c>
      <c r="H223" s="45">
        <f t="shared" si="146"/>
        <v>42021.7</v>
      </c>
      <c r="I223" s="97">
        <v>66784.210000000006</v>
      </c>
      <c r="J223" s="25">
        <v>5667</v>
      </c>
      <c r="K223" s="25"/>
      <c r="L223" s="24"/>
      <c r="M223" s="24"/>
      <c r="N223" s="24"/>
      <c r="O223" s="65">
        <f t="shared" si="147"/>
        <v>93497.89</v>
      </c>
      <c r="P223" s="47">
        <f>E223*S223</f>
        <v>69450.52</v>
      </c>
      <c r="Q223" s="47">
        <f>E223*T223</f>
        <v>4209.47</v>
      </c>
      <c r="R223" s="48">
        <f t="shared" si="138"/>
        <v>73659.990000000005</v>
      </c>
      <c r="S223" s="48">
        <v>119742.28</v>
      </c>
      <c r="T223" s="48">
        <v>7257.7</v>
      </c>
      <c r="U223" s="48">
        <f t="shared" si="139"/>
        <v>126999.98</v>
      </c>
      <c r="V223" s="31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</row>
    <row r="224" spans="1:37" ht="28.5" x14ac:dyDescent="0.4">
      <c r="A224" s="33">
        <v>186</v>
      </c>
      <c r="B224" s="33">
        <v>125</v>
      </c>
      <c r="C224" s="31" t="s">
        <v>107</v>
      </c>
      <c r="D224" s="33" t="s">
        <v>34</v>
      </c>
      <c r="E224" s="25">
        <v>0.14000000000000001</v>
      </c>
      <c r="F224" s="45">
        <f t="shared" si="144"/>
        <v>9350.25</v>
      </c>
      <c r="G224" s="45">
        <f t="shared" si="145"/>
        <v>793.38</v>
      </c>
      <c r="H224" s="45">
        <f t="shared" si="146"/>
        <v>10143.629999999999</v>
      </c>
      <c r="I224" s="97">
        <v>66787.5</v>
      </c>
      <c r="J224" s="25">
        <v>5667</v>
      </c>
      <c r="K224" s="25"/>
      <c r="L224" s="24"/>
      <c r="M224" s="24"/>
      <c r="N224" s="24"/>
      <c r="O224" s="65">
        <f t="shared" si="147"/>
        <v>93502.5</v>
      </c>
      <c r="P224" s="47">
        <f>E224*S224</f>
        <v>16764.75</v>
      </c>
      <c r="Q224" s="47">
        <f>E224*T224</f>
        <v>1016.08</v>
      </c>
      <c r="R224" s="48">
        <f t="shared" si="138"/>
        <v>17780.830000000002</v>
      </c>
      <c r="S224" s="48">
        <v>119748.18</v>
      </c>
      <c r="T224" s="48">
        <v>7257.7</v>
      </c>
      <c r="U224" s="48">
        <f t="shared" si="139"/>
        <v>127005.88</v>
      </c>
      <c r="V224" s="31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</row>
    <row r="225" spans="1:37" ht="28.5" x14ac:dyDescent="0.4">
      <c r="A225" s="33">
        <v>187</v>
      </c>
      <c r="B225" s="33">
        <v>126</v>
      </c>
      <c r="C225" s="31" t="s">
        <v>108</v>
      </c>
      <c r="D225" s="33" t="s">
        <v>34</v>
      </c>
      <c r="E225" s="25">
        <v>0.1</v>
      </c>
      <c r="F225" s="45">
        <f t="shared" si="144"/>
        <v>6678</v>
      </c>
      <c r="G225" s="45">
        <f t="shared" si="145"/>
        <v>575</v>
      </c>
      <c r="H225" s="45">
        <f t="shared" si="146"/>
        <v>7253</v>
      </c>
      <c r="I225" s="97">
        <v>66780</v>
      </c>
      <c r="J225" s="25">
        <v>5750</v>
      </c>
      <c r="K225" s="25"/>
      <c r="L225" s="24"/>
      <c r="M225" s="24"/>
      <c r="N225" s="24"/>
      <c r="O225" s="65">
        <f t="shared" si="147"/>
        <v>93492</v>
      </c>
      <c r="P225" s="47">
        <f>E225*S225</f>
        <v>11973.47</v>
      </c>
      <c r="Q225" s="47">
        <f>E225*T225</f>
        <v>736.4</v>
      </c>
      <c r="R225" s="48">
        <f t="shared" si="138"/>
        <v>12709.87</v>
      </c>
      <c r="S225" s="48">
        <v>119734.73</v>
      </c>
      <c r="T225" s="48">
        <v>7364</v>
      </c>
      <c r="U225" s="48">
        <f t="shared" si="139"/>
        <v>127098.73</v>
      </c>
      <c r="V225" s="31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</row>
    <row r="226" spans="1:37" x14ac:dyDescent="0.4">
      <c r="A226" s="39"/>
      <c r="B226" s="39"/>
      <c r="C226" s="81" t="s">
        <v>145</v>
      </c>
      <c r="D226" s="57"/>
      <c r="E226" s="58"/>
      <c r="F226" s="59"/>
      <c r="G226" s="59"/>
      <c r="H226" s="59"/>
      <c r="I226" s="35"/>
      <c r="J226" s="35"/>
      <c r="K226" s="35"/>
      <c r="L226" s="60"/>
      <c r="M226" s="60"/>
      <c r="N226" s="60"/>
      <c r="O226" s="61"/>
      <c r="P226" s="47">
        <f>E226*S226</f>
        <v>0</v>
      </c>
      <c r="Q226" s="47">
        <f>E226*T226</f>
        <v>0</v>
      </c>
      <c r="R226" s="48">
        <f t="shared" si="138"/>
        <v>0</v>
      </c>
      <c r="S226" s="48">
        <v>0</v>
      </c>
      <c r="T226" s="48">
        <v>0</v>
      </c>
      <c r="U226" s="48">
        <f t="shared" si="139"/>
        <v>0</v>
      </c>
      <c r="V226" s="63"/>
      <c r="W226" s="23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</row>
    <row r="227" spans="1:37" ht="28.5" x14ac:dyDescent="0.4">
      <c r="A227" s="33">
        <v>188</v>
      </c>
      <c r="B227" s="33">
        <v>127</v>
      </c>
      <c r="C227" s="31" t="s">
        <v>150</v>
      </c>
      <c r="D227" s="33" t="s">
        <v>28</v>
      </c>
      <c r="E227" s="25">
        <v>73</v>
      </c>
      <c r="F227" s="45">
        <f t="shared" ref="F227:F228" si="148">E227*I227</f>
        <v>15011.72</v>
      </c>
      <c r="G227" s="45">
        <f t="shared" ref="G227:G228" si="149">E227*J227</f>
        <v>3139</v>
      </c>
      <c r="H227" s="45">
        <f t="shared" ref="H227:H228" si="150">F227+G227</f>
        <v>18150.72</v>
      </c>
      <c r="I227" s="25">
        <v>205.64</v>
      </c>
      <c r="J227" s="67">
        <v>43</v>
      </c>
      <c r="K227" s="25"/>
      <c r="L227" s="24"/>
      <c r="M227" s="24"/>
      <c r="N227" s="24"/>
      <c r="O227" s="65">
        <f t="shared" ref="O227:O228" si="151">I227*$M$3</f>
        <v>287.89999999999998</v>
      </c>
      <c r="P227" s="47">
        <f>E227*S227</f>
        <v>26915.83</v>
      </c>
      <c r="Q227" s="47">
        <f>E227*T227</f>
        <v>4020.11</v>
      </c>
      <c r="R227" s="48">
        <f t="shared" si="138"/>
        <v>30935.94</v>
      </c>
      <c r="S227" s="48">
        <v>368.71</v>
      </c>
      <c r="T227" s="48">
        <v>55.07</v>
      </c>
      <c r="U227" s="48">
        <f t="shared" si="139"/>
        <v>423.78</v>
      </c>
      <c r="V227" s="31" t="s">
        <v>151</v>
      </c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</row>
    <row r="228" spans="1:37" ht="28.5" x14ac:dyDescent="0.4">
      <c r="A228" s="33">
        <v>189</v>
      </c>
      <c r="B228" s="33">
        <v>128</v>
      </c>
      <c r="C228" s="31" t="s">
        <v>147</v>
      </c>
      <c r="D228" s="33" t="s">
        <v>34</v>
      </c>
      <c r="E228" s="25">
        <v>0.39</v>
      </c>
      <c r="F228" s="45">
        <f t="shared" si="148"/>
        <v>26047.13</v>
      </c>
      <c r="G228" s="45">
        <f t="shared" si="149"/>
        <v>2242.5</v>
      </c>
      <c r="H228" s="45">
        <f t="shared" si="150"/>
        <v>28289.63</v>
      </c>
      <c r="I228" s="25">
        <v>66787.5</v>
      </c>
      <c r="J228" s="25">
        <v>5750</v>
      </c>
      <c r="K228" s="25"/>
      <c r="L228" s="24"/>
      <c r="M228" s="24"/>
      <c r="N228" s="24"/>
      <c r="O228" s="65">
        <f t="shared" si="151"/>
        <v>93502.5</v>
      </c>
      <c r="P228" s="47">
        <f>E228*S228</f>
        <v>46701.79</v>
      </c>
      <c r="Q228" s="47">
        <f>E228*T228</f>
        <v>2871.96</v>
      </c>
      <c r="R228" s="48">
        <f t="shared" si="138"/>
        <v>49573.75</v>
      </c>
      <c r="S228" s="48">
        <v>119748.18</v>
      </c>
      <c r="T228" s="48">
        <v>7364</v>
      </c>
      <c r="U228" s="48">
        <f t="shared" si="139"/>
        <v>127112.18</v>
      </c>
      <c r="V228" s="31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</row>
    <row r="229" spans="1:37" ht="28.5" x14ac:dyDescent="0.4">
      <c r="A229" s="39"/>
      <c r="B229" s="39"/>
      <c r="C229" s="81" t="s">
        <v>152</v>
      </c>
      <c r="D229" s="57"/>
      <c r="E229" s="58"/>
      <c r="F229" s="59">
        <f t="shared" ref="F229:H229" si="152">SUM(F231:F253)</f>
        <v>1375397.37</v>
      </c>
      <c r="G229" s="59">
        <f t="shared" si="152"/>
        <v>198816.68</v>
      </c>
      <c r="H229" s="59">
        <f t="shared" si="152"/>
        <v>1574214.05</v>
      </c>
      <c r="I229" s="35"/>
      <c r="J229" s="35"/>
      <c r="K229" s="35"/>
      <c r="L229" s="60"/>
      <c r="M229" s="60"/>
      <c r="N229" s="60"/>
      <c r="O229" s="61"/>
      <c r="P229" s="59"/>
      <c r="Q229" s="59"/>
      <c r="R229" s="59"/>
      <c r="S229" s="48">
        <v>0</v>
      </c>
      <c r="T229" s="48">
        <v>0</v>
      </c>
      <c r="U229" s="48">
        <f t="shared" si="139"/>
        <v>0</v>
      </c>
      <c r="V229" s="63"/>
      <c r="W229" s="23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</row>
    <row r="230" spans="1:37" x14ac:dyDescent="0.4">
      <c r="A230" s="33"/>
      <c r="B230" s="33"/>
      <c r="C230" s="81" t="s">
        <v>153</v>
      </c>
      <c r="D230" s="49"/>
      <c r="E230" s="50"/>
      <c r="F230" s="45"/>
      <c r="G230" s="45">
        <f t="shared" ref="G230:G253" si="153">E230*J230</f>
        <v>0</v>
      </c>
      <c r="H230" s="45">
        <f t="shared" ref="H230:H253" si="154">F230+G230</f>
        <v>0</v>
      </c>
      <c r="I230" s="25"/>
      <c r="J230" s="25"/>
      <c r="K230" s="25"/>
      <c r="L230" s="24"/>
      <c r="M230" s="24"/>
      <c r="N230" s="24"/>
      <c r="O230" s="52"/>
      <c r="P230" s="47">
        <f>E230*S230</f>
        <v>0</v>
      </c>
      <c r="Q230" s="47">
        <f>E230*T230</f>
        <v>0</v>
      </c>
      <c r="R230" s="48">
        <f t="shared" si="138"/>
        <v>0</v>
      </c>
      <c r="S230" s="48">
        <v>0</v>
      </c>
      <c r="T230" s="48">
        <v>0</v>
      </c>
      <c r="U230" s="48">
        <f t="shared" si="139"/>
        <v>0</v>
      </c>
      <c r="V230" s="31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</row>
    <row r="231" spans="1:37" ht="28.5" x14ac:dyDescent="0.4">
      <c r="A231" s="33">
        <v>190</v>
      </c>
      <c r="B231" s="33">
        <v>129</v>
      </c>
      <c r="C231" s="31" t="s">
        <v>98</v>
      </c>
      <c r="D231" s="33" t="s">
        <v>99</v>
      </c>
      <c r="E231" s="25">
        <v>498.5</v>
      </c>
      <c r="F231" s="45">
        <f t="shared" ref="F231:F253" si="155">E231*I231</f>
        <v>238562.16</v>
      </c>
      <c r="G231" s="45">
        <f t="shared" si="153"/>
        <v>42372.5</v>
      </c>
      <c r="H231" s="45">
        <f t="shared" si="154"/>
        <v>280934.65999999997</v>
      </c>
      <c r="I231" s="25">
        <v>478.56</v>
      </c>
      <c r="J231" s="25">
        <v>85</v>
      </c>
      <c r="K231" s="25"/>
      <c r="L231" s="24"/>
      <c r="M231" s="24"/>
      <c r="N231" s="24"/>
      <c r="O231" s="65">
        <f t="shared" ref="O231:O240" si="156">I231*$M$3</f>
        <v>669.98</v>
      </c>
      <c r="P231" s="47">
        <f>E231*S231</f>
        <v>427732.94</v>
      </c>
      <c r="Q231" s="47">
        <f>E231*T231</f>
        <v>54266.71</v>
      </c>
      <c r="R231" s="48">
        <f t="shared" si="138"/>
        <v>481999.65</v>
      </c>
      <c r="S231" s="48">
        <v>858.04</v>
      </c>
      <c r="T231" s="48">
        <v>108.86</v>
      </c>
      <c r="U231" s="48">
        <f t="shared" si="139"/>
        <v>966.9</v>
      </c>
      <c r="V231" s="31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</row>
    <row r="232" spans="1:37" x14ac:dyDescent="0.4">
      <c r="A232" s="33">
        <v>191</v>
      </c>
      <c r="B232" s="33">
        <v>130</v>
      </c>
      <c r="C232" s="31" t="s">
        <v>111</v>
      </c>
      <c r="D232" s="33" t="s">
        <v>34</v>
      </c>
      <c r="E232" s="25">
        <v>0.25</v>
      </c>
      <c r="F232" s="45">
        <f t="shared" si="155"/>
        <v>6781</v>
      </c>
      <c r="G232" s="45">
        <f t="shared" si="153"/>
        <v>0</v>
      </c>
      <c r="H232" s="45">
        <f t="shared" si="154"/>
        <v>6781</v>
      </c>
      <c r="I232" s="25">
        <v>27124</v>
      </c>
      <c r="J232" s="25"/>
      <c r="K232" s="25"/>
      <c r="L232" s="24"/>
      <c r="M232" s="24"/>
      <c r="N232" s="24"/>
      <c r="O232" s="65">
        <f t="shared" si="156"/>
        <v>37973.599999999999</v>
      </c>
      <c r="P232" s="47">
        <f>E232*S232</f>
        <v>12158.15</v>
      </c>
      <c r="Q232" s="47">
        <f>E232*T232</f>
        <v>0</v>
      </c>
      <c r="R232" s="48">
        <f t="shared" si="138"/>
        <v>12158.15</v>
      </c>
      <c r="S232" s="48">
        <v>48632.6</v>
      </c>
      <c r="T232" s="48">
        <v>0</v>
      </c>
      <c r="U232" s="48">
        <f t="shared" si="139"/>
        <v>48632.6</v>
      </c>
      <c r="V232" s="31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</row>
    <row r="233" spans="1:37" x14ac:dyDescent="0.4">
      <c r="A233" s="33">
        <v>192</v>
      </c>
      <c r="B233" s="33">
        <v>131</v>
      </c>
      <c r="C233" s="31" t="s">
        <v>139</v>
      </c>
      <c r="D233" s="33" t="s">
        <v>101</v>
      </c>
      <c r="E233" s="25">
        <v>12</v>
      </c>
      <c r="F233" s="45">
        <f t="shared" si="155"/>
        <v>6396</v>
      </c>
      <c r="G233" s="45">
        <f t="shared" si="153"/>
        <v>0</v>
      </c>
      <c r="H233" s="45">
        <f t="shared" si="154"/>
        <v>6396</v>
      </c>
      <c r="I233" s="25">
        <v>533</v>
      </c>
      <c r="J233" s="25"/>
      <c r="K233" s="25"/>
      <c r="L233" s="24"/>
      <c r="M233" s="24"/>
      <c r="N233" s="24"/>
      <c r="O233" s="65">
        <f t="shared" si="156"/>
        <v>746.2</v>
      </c>
      <c r="P233" s="47">
        <f>E233*S233</f>
        <v>11467.8</v>
      </c>
      <c r="Q233" s="47">
        <f>E233*T233</f>
        <v>0</v>
      </c>
      <c r="R233" s="48">
        <f t="shared" si="138"/>
        <v>11467.8</v>
      </c>
      <c r="S233" s="48">
        <v>955.65</v>
      </c>
      <c r="T233" s="48">
        <v>0</v>
      </c>
      <c r="U233" s="48">
        <f t="shared" si="139"/>
        <v>955.65</v>
      </c>
      <c r="V233" s="31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</row>
    <row r="234" spans="1:37" x14ac:dyDescent="0.4">
      <c r="A234" s="33">
        <v>193</v>
      </c>
      <c r="B234" s="33">
        <v>132</v>
      </c>
      <c r="C234" s="31" t="s">
        <v>102</v>
      </c>
      <c r="D234" s="33" t="s">
        <v>26</v>
      </c>
      <c r="E234" s="25">
        <v>18.55</v>
      </c>
      <c r="F234" s="45">
        <f t="shared" si="155"/>
        <v>32685.84</v>
      </c>
      <c r="G234" s="45">
        <f t="shared" si="153"/>
        <v>0</v>
      </c>
      <c r="H234" s="45">
        <f t="shared" si="154"/>
        <v>32685.84</v>
      </c>
      <c r="I234" s="25">
        <v>1762.04</v>
      </c>
      <c r="J234" s="25"/>
      <c r="K234" s="25"/>
      <c r="L234" s="24"/>
      <c r="M234" s="24"/>
      <c r="N234" s="24"/>
      <c r="O234" s="65">
        <f t="shared" si="156"/>
        <v>2466.86</v>
      </c>
      <c r="P234" s="47">
        <f>E234*S234</f>
        <v>58605.02</v>
      </c>
      <c r="Q234" s="47">
        <f>E234*T234</f>
        <v>0</v>
      </c>
      <c r="R234" s="48">
        <f t="shared" si="138"/>
        <v>58605.02</v>
      </c>
      <c r="S234" s="48">
        <v>3159.3</v>
      </c>
      <c r="T234" s="48">
        <v>0</v>
      </c>
      <c r="U234" s="48">
        <f t="shared" si="139"/>
        <v>3159.3</v>
      </c>
      <c r="V234" s="31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</row>
    <row r="235" spans="1:37" x14ac:dyDescent="0.4">
      <c r="A235" s="33">
        <v>194</v>
      </c>
      <c r="B235" s="33">
        <v>133</v>
      </c>
      <c r="C235" s="31" t="s">
        <v>103</v>
      </c>
      <c r="D235" s="33" t="s">
        <v>26</v>
      </c>
      <c r="E235" s="25">
        <v>18.55</v>
      </c>
      <c r="F235" s="45">
        <f t="shared" si="155"/>
        <v>2746.88</v>
      </c>
      <c r="G235" s="45">
        <f t="shared" si="153"/>
        <v>0</v>
      </c>
      <c r="H235" s="45">
        <f t="shared" si="154"/>
        <v>2746.88</v>
      </c>
      <c r="I235" s="25">
        <v>148.08000000000001</v>
      </c>
      <c r="J235" s="25"/>
      <c r="K235" s="25"/>
      <c r="L235" s="24"/>
      <c r="M235" s="24"/>
      <c r="N235" s="24"/>
      <c r="O235" s="65">
        <f t="shared" si="156"/>
        <v>207.31</v>
      </c>
      <c r="P235" s="47">
        <f>E235*S235</f>
        <v>4925.03</v>
      </c>
      <c r="Q235" s="47">
        <f>E235*T235</f>
        <v>0</v>
      </c>
      <c r="R235" s="48">
        <f t="shared" si="138"/>
        <v>4925.03</v>
      </c>
      <c r="S235" s="48">
        <v>265.5</v>
      </c>
      <c r="T235" s="48">
        <v>0</v>
      </c>
      <c r="U235" s="48">
        <f t="shared" si="139"/>
        <v>265.5</v>
      </c>
      <c r="V235" s="31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</row>
    <row r="236" spans="1:37" x14ac:dyDescent="0.4">
      <c r="A236" s="33">
        <v>195</v>
      </c>
      <c r="B236" s="33">
        <v>134</v>
      </c>
      <c r="C236" s="31" t="s">
        <v>140</v>
      </c>
      <c r="D236" s="33" t="s">
        <v>26</v>
      </c>
      <c r="E236" s="25">
        <v>18.55</v>
      </c>
      <c r="F236" s="45">
        <f t="shared" si="155"/>
        <v>1951.65</v>
      </c>
      <c r="G236" s="45">
        <f t="shared" si="153"/>
        <v>0</v>
      </c>
      <c r="H236" s="45">
        <f t="shared" si="154"/>
        <v>1951.65</v>
      </c>
      <c r="I236" s="25">
        <v>105.21</v>
      </c>
      <c r="J236" s="25"/>
      <c r="K236" s="25"/>
      <c r="L236" s="24"/>
      <c r="M236" s="24"/>
      <c r="N236" s="24"/>
      <c r="O236" s="65">
        <f t="shared" si="156"/>
        <v>147.29</v>
      </c>
      <c r="P236" s="47">
        <f>E236*S236</f>
        <v>3499.09</v>
      </c>
      <c r="Q236" s="47">
        <f>E236*T236</f>
        <v>0</v>
      </c>
      <c r="R236" s="48">
        <f t="shared" si="138"/>
        <v>3499.09</v>
      </c>
      <c r="S236" s="48">
        <v>188.63</v>
      </c>
      <c r="T236" s="48">
        <v>0</v>
      </c>
      <c r="U236" s="48">
        <f t="shared" si="139"/>
        <v>188.63</v>
      </c>
      <c r="V236" s="31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</row>
    <row r="237" spans="1:37" x14ac:dyDescent="0.4">
      <c r="A237" s="33">
        <v>196</v>
      </c>
      <c r="B237" s="33">
        <v>135</v>
      </c>
      <c r="C237" s="31" t="s">
        <v>105</v>
      </c>
      <c r="D237" s="33" t="s">
        <v>26</v>
      </c>
      <c r="E237" s="25">
        <v>10.01</v>
      </c>
      <c r="F237" s="45">
        <f t="shared" si="155"/>
        <v>2972.37</v>
      </c>
      <c r="G237" s="45">
        <f t="shared" si="153"/>
        <v>440.44</v>
      </c>
      <c r="H237" s="45">
        <f t="shared" si="154"/>
        <v>3412.81</v>
      </c>
      <c r="I237" s="25">
        <v>296.94</v>
      </c>
      <c r="J237" s="25">
        <v>44</v>
      </c>
      <c r="K237" s="25"/>
      <c r="L237" s="24"/>
      <c r="M237" s="24"/>
      <c r="N237" s="24"/>
      <c r="O237" s="65">
        <f t="shared" si="156"/>
        <v>415.72</v>
      </c>
      <c r="P237" s="47">
        <f>E237*S237</f>
        <v>5329.42</v>
      </c>
      <c r="Q237" s="47">
        <f>E237*T237</f>
        <v>564.05999999999995</v>
      </c>
      <c r="R237" s="48">
        <f t="shared" si="138"/>
        <v>5893.48</v>
      </c>
      <c r="S237" s="48">
        <v>532.41</v>
      </c>
      <c r="T237" s="48">
        <v>56.35</v>
      </c>
      <c r="U237" s="48">
        <f t="shared" si="139"/>
        <v>588.76</v>
      </c>
      <c r="V237" s="31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</row>
    <row r="238" spans="1:37" ht="28.5" x14ac:dyDescent="0.4">
      <c r="A238" s="33">
        <v>197</v>
      </c>
      <c r="B238" s="33">
        <v>136</v>
      </c>
      <c r="C238" s="31" t="s">
        <v>106</v>
      </c>
      <c r="D238" s="33" t="s">
        <v>34</v>
      </c>
      <c r="E238" s="25">
        <v>0.19</v>
      </c>
      <c r="F238" s="45">
        <f t="shared" si="155"/>
        <v>12689</v>
      </c>
      <c r="G238" s="45">
        <f t="shared" si="153"/>
        <v>1076.73</v>
      </c>
      <c r="H238" s="45">
        <f t="shared" si="154"/>
        <v>13765.73</v>
      </c>
      <c r="I238" s="97">
        <v>66784.210000000006</v>
      </c>
      <c r="J238" s="25">
        <v>5667</v>
      </c>
      <c r="K238" s="25"/>
      <c r="L238" s="24"/>
      <c r="M238" s="24"/>
      <c r="N238" s="24"/>
      <c r="O238" s="65">
        <f t="shared" si="156"/>
        <v>93497.89</v>
      </c>
      <c r="P238" s="47">
        <f>E238*S238</f>
        <v>22751.03</v>
      </c>
      <c r="Q238" s="47">
        <f>E238*T238</f>
        <v>1378.96</v>
      </c>
      <c r="R238" s="48">
        <f t="shared" si="138"/>
        <v>24129.99</v>
      </c>
      <c r="S238" s="48">
        <v>119742.28</v>
      </c>
      <c r="T238" s="48">
        <v>7257.7</v>
      </c>
      <c r="U238" s="48">
        <f t="shared" si="139"/>
        <v>126999.98</v>
      </c>
      <c r="V238" s="31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</row>
    <row r="239" spans="1:37" ht="28.5" x14ac:dyDescent="0.4">
      <c r="A239" s="33">
        <v>198</v>
      </c>
      <c r="B239" s="33">
        <v>137</v>
      </c>
      <c r="C239" s="31" t="s">
        <v>107</v>
      </c>
      <c r="D239" s="33" t="s">
        <v>34</v>
      </c>
      <c r="E239" s="25">
        <v>7.0000000000000007E-2</v>
      </c>
      <c r="F239" s="45">
        <f t="shared" si="155"/>
        <v>4675.13</v>
      </c>
      <c r="G239" s="45">
        <f t="shared" si="153"/>
        <v>396.69</v>
      </c>
      <c r="H239" s="45">
        <f t="shared" si="154"/>
        <v>5071.82</v>
      </c>
      <c r="I239" s="97">
        <v>66787.5</v>
      </c>
      <c r="J239" s="25">
        <v>5667</v>
      </c>
      <c r="K239" s="25"/>
      <c r="L239" s="24"/>
      <c r="M239" s="24"/>
      <c r="N239" s="24"/>
      <c r="O239" s="65">
        <f t="shared" si="156"/>
        <v>93502.5</v>
      </c>
      <c r="P239" s="47">
        <f>E239*S239</f>
        <v>8382.3700000000008</v>
      </c>
      <c r="Q239" s="47">
        <f>E239*T239</f>
        <v>508.04</v>
      </c>
      <c r="R239" s="48">
        <f t="shared" si="138"/>
        <v>8890.41</v>
      </c>
      <c r="S239" s="48">
        <v>119748.18</v>
      </c>
      <c r="T239" s="48">
        <v>7257.7</v>
      </c>
      <c r="U239" s="48">
        <f t="shared" si="139"/>
        <v>127005.88</v>
      </c>
      <c r="V239" s="31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</row>
    <row r="240" spans="1:37" ht="28.5" x14ac:dyDescent="0.4">
      <c r="A240" s="33">
        <v>199</v>
      </c>
      <c r="B240" s="33">
        <v>138</v>
      </c>
      <c r="C240" s="31" t="s">
        <v>141</v>
      </c>
      <c r="D240" s="33" t="s">
        <v>34</v>
      </c>
      <c r="E240" s="25">
        <v>0.24</v>
      </c>
      <c r="F240" s="45">
        <f t="shared" si="155"/>
        <v>2256</v>
      </c>
      <c r="G240" s="45">
        <f t="shared" si="153"/>
        <v>1380</v>
      </c>
      <c r="H240" s="45">
        <f t="shared" si="154"/>
        <v>3636</v>
      </c>
      <c r="I240" s="25">
        <v>9400</v>
      </c>
      <c r="J240" s="25">
        <v>5750</v>
      </c>
      <c r="K240" s="25"/>
      <c r="L240" s="24"/>
      <c r="M240" s="24"/>
      <c r="N240" s="24"/>
      <c r="O240" s="65">
        <f t="shared" si="156"/>
        <v>13160</v>
      </c>
      <c r="P240" s="47">
        <f>E240*S240</f>
        <v>4044.95</v>
      </c>
      <c r="Q240" s="47">
        <f>E240*T240</f>
        <v>1767.36</v>
      </c>
      <c r="R240" s="48">
        <f t="shared" si="138"/>
        <v>5812.31</v>
      </c>
      <c r="S240" s="48">
        <v>16853.95</v>
      </c>
      <c r="T240" s="48">
        <v>7364</v>
      </c>
      <c r="U240" s="48">
        <f t="shared" si="139"/>
        <v>24217.95</v>
      </c>
      <c r="V240" s="31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</row>
    <row r="241" spans="1:37" x14ac:dyDescent="0.4">
      <c r="A241" s="33"/>
      <c r="B241" s="33"/>
      <c r="C241" s="81" t="s">
        <v>154</v>
      </c>
      <c r="D241" s="49"/>
      <c r="E241" s="50"/>
      <c r="F241" s="45">
        <f t="shared" si="155"/>
        <v>0</v>
      </c>
      <c r="G241" s="45">
        <f t="shared" si="153"/>
        <v>0</v>
      </c>
      <c r="H241" s="45">
        <f t="shared" si="154"/>
        <v>0</v>
      </c>
      <c r="I241" s="25"/>
      <c r="J241" s="25"/>
      <c r="K241" s="25"/>
      <c r="L241" s="24"/>
      <c r="M241" s="24"/>
      <c r="N241" s="24"/>
      <c r="O241" s="52"/>
      <c r="P241" s="47">
        <f>E241*S241</f>
        <v>0</v>
      </c>
      <c r="Q241" s="47">
        <f>E241*T241</f>
        <v>0</v>
      </c>
      <c r="R241" s="48">
        <f t="shared" si="138"/>
        <v>0</v>
      </c>
      <c r="S241" s="48">
        <v>0</v>
      </c>
      <c r="T241" s="48">
        <v>0</v>
      </c>
      <c r="U241" s="48">
        <f t="shared" si="139"/>
        <v>0</v>
      </c>
      <c r="V241" s="31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</row>
    <row r="242" spans="1:37" ht="28.5" x14ac:dyDescent="0.4">
      <c r="A242" s="33">
        <v>200</v>
      </c>
      <c r="B242" s="33">
        <v>139</v>
      </c>
      <c r="C242" s="31" t="s">
        <v>98</v>
      </c>
      <c r="D242" s="33" t="s">
        <v>99</v>
      </c>
      <c r="E242" s="25">
        <v>1308.56</v>
      </c>
      <c r="F242" s="45">
        <f t="shared" si="155"/>
        <v>626224.47</v>
      </c>
      <c r="G242" s="45">
        <f t="shared" si="153"/>
        <v>111227.6</v>
      </c>
      <c r="H242" s="45">
        <f t="shared" si="154"/>
        <v>737452.07</v>
      </c>
      <c r="I242" s="25">
        <v>478.56</v>
      </c>
      <c r="J242" s="25">
        <v>85</v>
      </c>
      <c r="K242" s="25"/>
      <c r="L242" s="24"/>
      <c r="M242" s="24"/>
      <c r="N242" s="24"/>
      <c r="O242" s="65">
        <f t="shared" ref="O242:O247" si="157">I242*$M$3</f>
        <v>669.98</v>
      </c>
      <c r="P242" s="47">
        <f>E242*S242</f>
        <v>1122796.82</v>
      </c>
      <c r="Q242" s="47">
        <f>E242*T242</f>
        <v>142449.84</v>
      </c>
      <c r="R242" s="48">
        <f t="shared" si="138"/>
        <v>1265246.6599999999</v>
      </c>
      <c r="S242" s="48">
        <v>858.04</v>
      </c>
      <c r="T242" s="48">
        <v>108.86</v>
      </c>
      <c r="U242" s="48">
        <f t="shared" si="139"/>
        <v>966.9</v>
      </c>
      <c r="V242" s="31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</row>
    <row r="243" spans="1:37" ht="28.5" x14ac:dyDescent="0.4">
      <c r="A243" s="33">
        <v>201</v>
      </c>
      <c r="B243" s="33">
        <v>140</v>
      </c>
      <c r="C243" s="31" t="s">
        <v>144</v>
      </c>
      <c r="D243" s="33" t="s">
        <v>101</v>
      </c>
      <c r="E243" s="25">
        <v>128</v>
      </c>
      <c r="F243" s="45">
        <f t="shared" si="155"/>
        <v>68224</v>
      </c>
      <c r="G243" s="45">
        <f t="shared" si="153"/>
        <v>0</v>
      </c>
      <c r="H243" s="45">
        <f t="shared" si="154"/>
        <v>68224</v>
      </c>
      <c r="I243" s="25">
        <v>533</v>
      </c>
      <c r="J243" s="25"/>
      <c r="K243" s="25"/>
      <c r="L243" s="24"/>
      <c r="M243" s="24"/>
      <c r="N243" s="24"/>
      <c r="O243" s="65">
        <f t="shared" si="157"/>
        <v>746.2</v>
      </c>
      <c r="P243" s="47">
        <f>E243*S243</f>
        <v>122323.2</v>
      </c>
      <c r="Q243" s="47">
        <f>E243*T243</f>
        <v>0</v>
      </c>
      <c r="R243" s="48">
        <f t="shared" si="138"/>
        <v>122323.2</v>
      </c>
      <c r="S243" s="48">
        <v>955.65</v>
      </c>
      <c r="T243" s="48">
        <v>0</v>
      </c>
      <c r="U243" s="48">
        <f t="shared" si="139"/>
        <v>955.65</v>
      </c>
      <c r="V243" s="31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</row>
    <row r="244" spans="1:37" x14ac:dyDescent="0.4">
      <c r="A244" s="33">
        <v>202</v>
      </c>
      <c r="B244" s="33">
        <v>141</v>
      </c>
      <c r="C244" s="31" t="s">
        <v>102</v>
      </c>
      <c r="D244" s="33" t="s">
        <v>26</v>
      </c>
      <c r="E244" s="25">
        <v>68.430000000000007</v>
      </c>
      <c r="F244" s="45">
        <f t="shared" si="155"/>
        <v>120576.4</v>
      </c>
      <c r="G244" s="45">
        <f t="shared" si="153"/>
        <v>0</v>
      </c>
      <c r="H244" s="45">
        <f t="shared" si="154"/>
        <v>120576.4</v>
      </c>
      <c r="I244" s="25">
        <v>1762.04</v>
      </c>
      <c r="J244" s="25"/>
      <c r="K244" s="25"/>
      <c r="L244" s="24"/>
      <c r="M244" s="24"/>
      <c r="N244" s="24"/>
      <c r="O244" s="65">
        <f t="shared" si="157"/>
        <v>2466.86</v>
      </c>
      <c r="P244" s="47">
        <f>E244*S244</f>
        <v>216190.9</v>
      </c>
      <c r="Q244" s="47">
        <f>E244*T244</f>
        <v>0</v>
      </c>
      <c r="R244" s="48">
        <f t="shared" si="138"/>
        <v>216190.9</v>
      </c>
      <c r="S244" s="48">
        <v>3159.3</v>
      </c>
      <c r="T244" s="48">
        <v>0</v>
      </c>
      <c r="U244" s="48">
        <f t="shared" si="139"/>
        <v>3159.3</v>
      </c>
      <c r="V244" s="31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</row>
    <row r="245" spans="1:37" x14ac:dyDescent="0.4">
      <c r="A245" s="33">
        <v>203</v>
      </c>
      <c r="B245" s="33">
        <v>142</v>
      </c>
      <c r="C245" s="31" t="s">
        <v>103</v>
      </c>
      <c r="D245" s="33" t="s">
        <v>26</v>
      </c>
      <c r="E245" s="25">
        <v>68.430000000000007</v>
      </c>
      <c r="F245" s="45">
        <f t="shared" si="155"/>
        <v>10133.11</v>
      </c>
      <c r="G245" s="45">
        <f t="shared" si="153"/>
        <v>0</v>
      </c>
      <c r="H245" s="45">
        <f t="shared" si="154"/>
        <v>10133.11</v>
      </c>
      <c r="I245" s="25">
        <v>148.08000000000001</v>
      </c>
      <c r="J245" s="25"/>
      <c r="K245" s="25"/>
      <c r="L245" s="24"/>
      <c r="M245" s="24"/>
      <c r="N245" s="24"/>
      <c r="O245" s="65">
        <f t="shared" si="157"/>
        <v>207.31</v>
      </c>
      <c r="P245" s="47">
        <f>E245*S245</f>
        <v>18168.169999999998</v>
      </c>
      <c r="Q245" s="47">
        <f>E245*T245</f>
        <v>0</v>
      </c>
      <c r="R245" s="48">
        <f t="shared" si="138"/>
        <v>18168.169999999998</v>
      </c>
      <c r="S245" s="48">
        <v>265.5</v>
      </c>
      <c r="T245" s="48">
        <v>0</v>
      </c>
      <c r="U245" s="48">
        <f t="shared" si="139"/>
        <v>265.5</v>
      </c>
      <c r="V245" s="31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</row>
    <row r="246" spans="1:37" x14ac:dyDescent="0.4">
      <c r="A246" s="33">
        <v>204</v>
      </c>
      <c r="B246" s="33">
        <v>143</v>
      </c>
      <c r="C246" s="31" t="s">
        <v>140</v>
      </c>
      <c r="D246" s="33" t="s">
        <v>26</v>
      </c>
      <c r="E246" s="25">
        <v>68.430000000000007</v>
      </c>
      <c r="F246" s="45">
        <f t="shared" si="155"/>
        <v>7199.52</v>
      </c>
      <c r="G246" s="45">
        <f t="shared" si="153"/>
        <v>0</v>
      </c>
      <c r="H246" s="45">
        <f t="shared" si="154"/>
        <v>7199.52</v>
      </c>
      <c r="I246" s="25">
        <v>105.21</v>
      </c>
      <c r="J246" s="25"/>
      <c r="K246" s="25"/>
      <c r="L246" s="24"/>
      <c r="M246" s="24"/>
      <c r="N246" s="24"/>
      <c r="O246" s="65">
        <f t="shared" si="157"/>
        <v>147.29</v>
      </c>
      <c r="P246" s="47">
        <f>E246*S246</f>
        <v>12907.95</v>
      </c>
      <c r="Q246" s="47">
        <f>E246*T246</f>
        <v>0</v>
      </c>
      <c r="R246" s="48">
        <f t="shared" si="138"/>
        <v>12907.95</v>
      </c>
      <c r="S246" s="48">
        <v>188.63</v>
      </c>
      <c r="T246" s="48">
        <v>0</v>
      </c>
      <c r="U246" s="48">
        <f t="shared" si="139"/>
        <v>188.63</v>
      </c>
      <c r="V246" s="31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</row>
    <row r="247" spans="1:37" x14ac:dyDescent="0.4">
      <c r="A247" s="33">
        <v>205</v>
      </c>
      <c r="B247" s="33">
        <v>144</v>
      </c>
      <c r="C247" s="31" t="s">
        <v>105</v>
      </c>
      <c r="D247" s="33" t="s">
        <v>26</v>
      </c>
      <c r="E247" s="25">
        <v>35.94</v>
      </c>
      <c r="F247" s="45">
        <f t="shared" si="155"/>
        <v>10672.02</v>
      </c>
      <c r="G247" s="45">
        <f t="shared" si="153"/>
        <v>1581.36</v>
      </c>
      <c r="H247" s="45">
        <f t="shared" si="154"/>
        <v>12253.38</v>
      </c>
      <c r="I247" s="25">
        <v>296.94</v>
      </c>
      <c r="J247" s="25">
        <v>44</v>
      </c>
      <c r="K247" s="25"/>
      <c r="L247" s="24"/>
      <c r="M247" s="24"/>
      <c r="N247" s="24"/>
      <c r="O247" s="65">
        <f t="shared" si="157"/>
        <v>415.72</v>
      </c>
      <c r="P247" s="47">
        <f>E247*S247</f>
        <v>19134.82</v>
      </c>
      <c r="Q247" s="47">
        <f>E247*T247</f>
        <v>2025.22</v>
      </c>
      <c r="R247" s="48">
        <f t="shared" si="138"/>
        <v>21160.04</v>
      </c>
      <c r="S247" s="48">
        <v>532.41</v>
      </c>
      <c r="T247" s="48">
        <v>56.35</v>
      </c>
      <c r="U247" s="48">
        <f t="shared" si="139"/>
        <v>588.76</v>
      </c>
      <c r="V247" s="31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</row>
    <row r="248" spans="1:37" x14ac:dyDescent="0.4">
      <c r="A248" s="33">
        <v>206</v>
      </c>
      <c r="B248" s="33">
        <v>145</v>
      </c>
      <c r="C248" s="31" t="s">
        <v>111</v>
      </c>
      <c r="D248" s="33" t="s">
        <v>34</v>
      </c>
      <c r="E248" s="25">
        <v>3.1</v>
      </c>
      <c r="F248" s="45">
        <f t="shared" si="155"/>
        <v>84084.4</v>
      </c>
      <c r="G248" s="45">
        <f t="shared" si="153"/>
        <v>0</v>
      </c>
      <c r="H248" s="45">
        <f t="shared" si="154"/>
        <v>84084.4</v>
      </c>
      <c r="I248" s="25">
        <v>27124</v>
      </c>
      <c r="J248" s="25"/>
      <c r="K248" s="25"/>
      <c r="L248" s="24"/>
      <c r="M248" s="24"/>
      <c r="N248" s="24"/>
      <c r="O248" s="46">
        <f>I248*$L$3</f>
        <v>46110.8</v>
      </c>
      <c r="P248" s="47">
        <f>E248*S248</f>
        <v>183067</v>
      </c>
      <c r="Q248" s="47">
        <f>E248*T248</f>
        <v>0</v>
      </c>
      <c r="R248" s="48">
        <f t="shared" si="138"/>
        <v>183067</v>
      </c>
      <c r="S248" s="48">
        <v>59053.87</v>
      </c>
      <c r="T248" s="48">
        <v>0</v>
      </c>
      <c r="U248" s="48">
        <f t="shared" si="139"/>
        <v>59053.87</v>
      </c>
      <c r="V248" s="31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</row>
    <row r="249" spans="1:37" ht="28.5" x14ac:dyDescent="0.4">
      <c r="A249" s="33">
        <v>207</v>
      </c>
      <c r="B249" s="33">
        <v>146</v>
      </c>
      <c r="C249" s="31" t="s">
        <v>116</v>
      </c>
      <c r="D249" s="33" t="s">
        <v>34</v>
      </c>
      <c r="E249" s="25">
        <v>3.41</v>
      </c>
      <c r="F249" s="45">
        <f t="shared" si="155"/>
        <v>39283.199999999997</v>
      </c>
      <c r="G249" s="45">
        <f t="shared" si="153"/>
        <v>29667</v>
      </c>
      <c r="H249" s="45">
        <f t="shared" si="154"/>
        <v>68950.2</v>
      </c>
      <c r="I249" s="25">
        <v>11520</v>
      </c>
      <c r="J249" s="55">
        <v>8700</v>
      </c>
      <c r="K249" s="25"/>
      <c r="L249" s="24"/>
      <c r="M249" s="24"/>
      <c r="N249" s="24"/>
      <c r="O249" s="53">
        <v>11520</v>
      </c>
      <c r="P249" s="47">
        <f>E249*S249</f>
        <v>50309.81</v>
      </c>
      <c r="Q249" s="47">
        <f>E249*T249</f>
        <v>37994.39</v>
      </c>
      <c r="R249" s="48">
        <f t="shared" si="138"/>
        <v>88304.2</v>
      </c>
      <c r="S249" s="48">
        <v>14753.61</v>
      </c>
      <c r="T249" s="48">
        <v>11142.05</v>
      </c>
      <c r="U249" s="48">
        <f t="shared" si="139"/>
        <v>25895.66</v>
      </c>
      <c r="V249" s="31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</row>
    <row r="250" spans="1:37" ht="28.5" x14ac:dyDescent="0.4">
      <c r="A250" s="33">
        <v>208</v>
      </c>
      <c r="B250" s="33">
        <v>147</v>
      </c>
      <c r="C250" s="31" t="s">
        <v>106</v>
      </c>
      <c r="D250" s="33" t="s">
        <v>34</v>
      </c>
      <c r="E250" s="25">
        <v>0.68</v>
      </c>
      <c r="F250" s="45">
        <f t="shared" si="155"/>
        <v>45413.26</v>
      </c>
      <c r="G250" s="45">
        <f t="shared" si="153"/>
        <v>3853.56</v>
      </c>
      <c r="H250" s="45">
        <f t="shared" si="154"/>
        <v>49266.82</v>
      </c>
      <c r="I250" s="97">
        <v>66784.210000000006</v>
      </c>
      <c r="J250" s="25">
        <v>5667</v>
      </c>
      <c r="K250" s="25"/>
      <c r="L250" s="24"/>
      <c r="M250" s="24"/>
      <c r="N250" s="24"/>
      <c r="O250" s="65">
        <f t="shared" ref="O250" si="158">I250*$M$3</f>
        <v>93497.89</v>
      </c>
      <c r="P250" s="47">
        <f>E250*S250</f>
        <v>81424.75</v>
      </c>
      <c r="Q250" s="47">
        <f>E250*T250</f>
        <v>4935.24</v>
      </c>
      <c r="R250" s="48">
        <f t="shared" si="138"/>
        <v>86359.99</v>
      </c>
      <c r="S250" s="48">
        <v>119742.28</v>
      </c>
      <c r="T250" s="48">
        <v>7257.7</v>
      </c>
      <c r="U250" s="48">
        <f t="shared" si="139"/>
        <v>126999.98</v>
      </c>
      <c r="V250" s="31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</row>
    <row r="251" spans="1:37" x14ac:dyDescent="0.4">
      <c r="A251" s="33"/>
      <c r="B251" s="33"/>
      <c r="C251" s="81" t="s">
        <v>145</v>
      </c>
      <c r="D251" s="49"/>
      <c r="E251" s="50"/>
      <c r="F251" s="45">
        <f t="shared" si="155"/>
        <v>0</v>
      </c>
      <c r="G251" s="45">
        <f t="shared" si="153"/>
        <v>0</v>
      </c>
      <c r="H251" s="45">
        <f t="shared" si="154"/>
        <v>0</v>
      </c>
      <c r="I251" s="25"/>
      <c r="J251" s="25"/>
      <c r="K251" s="25"/>
      <c r="L251" s="24"/>
      <c r="M251" s="24"/>
      <c r="N251" s="24"/>
      <c r="O251" s="24"/>
      <c r="P251" s="47">
        <f>E251*S251</f>
        <v>0</v>
      </c>
      <c r="Q251" s="47">
        <f>E251*T251</f>
        <v>0</v>
      </c>
      <c r="R251" s="48">
        <f t="shared" si="138"/>
        <v>0</v>
      </c>
      <c r="S251" s="48">
        <v>0</v>
      </c>
      <c r="T251" s="48">
        <v>0</v>
      </c>
      <c r="U251" s="48">
        <f t="shared" si="139"/>
        <v>0</v>
      </c>
      <c r="V251" s="31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</row>
    <row r="252" spans="1:37" ht="28.5" x14ac:dyDescent="0.4">
      <c r="A252" s="33">
        <v>209</v>
      </c>
      <c r="B252" s="33">
        <v>148</v>
      </c>
      <c r="C252" s="31" t="s">
        <v>150</v>
      </c>
      <c r="D252" s="33" t="s">
        <v>28</v>
      </c>
      <c r="E252" s="25">
        <v>93.1</v>
      </c>
      <c r="F252" s="45">
        <f t="shared" si="155"/>
        <v>19145.080000000002</v>
      </c>
      <c r="G252" s="45">
        <f t="shared" si="153"/>
        <v>4003.3</v>
      </c>
      <c r="H252" s="45">
        <f t="shared" si="154"/>
        <v>23148.38</v>
      </c>
      <c r="I252" s="25">
        <v>205.64</v>
      </c>
      <c r="J252" s="67">
        <v>43</v>
      </c>
      <c r="K252" s="25"/>
      <c r="L252" s="24"/>
      <c r="M252" s="24"/>
      <c r="N252" s="24"/>
      <c r="O252" s="65">
        <f t="shared" ref="O252:O253" si="159">I252*$M$3</f>
        <v>287.89999999999998</v>
      </c>
      <c r="P252" s="47">
        <f>E252*S252</f>
        <v>34326.9</v>
      </c>
      <c r="Q252" s="47">
        <f>E252*T252</f>
        <v>5127.0200000000004</v>
      </c>
      <c r="R252" s="48">
        <f t="shared" si="138"/>
        <v>39453.919999999998</v>
      </c>
      <c r="S252" s="48">
        <v>368.71</v>
      </c>
      <c r="T252" s="48">
        <v>55.07</v>
      </c>
      <c r="U252" s="48">
        <f t="shared" si="139"/>
        <v>423.78</v>
      </c>
      <c r="V252" s="31" t="s">
        <v>151</v>
      </c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</row>
    <row r="253" spans="1:37" ht="28.5" x14ac:dyDescent="0.4">
      <c r="A253" s="33">
        <v>210</v>
      </c>
      <c r="B253" s="33">
        <v>149</v>
      </c>
      <c r="C253" s="31" t="s">
        <v>147</v>
      </c>
      <c r="D253" s="33" t="s">
        <v>34</v>
      </c>
      <c r="E253" s="25">
        <v>0.49</v>
      </c>
      <c r="F253" s="45">
        <f t="shared" si="155"/>
        <v>32725.88</v>
      </c>
      <c r="G253" s="45">
        <f t="shared" si="153"/>
        <v>2817.5</v>
      </c>
      <c r="H253" s="45">
        <f t="shared" si="154"/>
        <v>35543.379999999997</v>
      </c>
      <c r="I253" s="25">
        <v>66787.5</v>
      </c>
      <c r="J253" s="25">
        <v>5750</v>
      </c>
      <c r="K253" s="25"/>
      <c r="L253" s="24"/>
      <c r="M253" s="24"/>
      <c r="N253" s="24"/>
      <c r="O253" s="65">
        <f t="shared" si="159"/>
        <v>93502.5</v>
      </c>
      <c r="P253" s="47">
        <f>E253*S253</f>
        <v>58676.61</v>
      </c>
      <c r="Q253" s="47">
        <f>E253*T253</f>
        <v>3608.36</v>
      </c>
      <c r="R253" s="48">
        <f t="shared" si="138"/>
        <v>62284.97</v>
      </c>
      <c r="S253" s="48">
        <v>119748.18</v>
      </c>
      <c r="T253" s="48">
        <v>7364</v>
      </c>
      <c r="U253" s="48">
        <f t="shared" si="139"/>
        <v>127112.18</v>
      </c>
      <c r="V253" s="31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</row>
    <row r="254" spans="1:37" ht="28.5" x14ac:dyDescent="0.4">
      <c r="A254" s="39"/>
      <c r="B254" s="39"/>
      <c r="C254" s="81" t="s">
        <v>155</v>
      </c>
      <c r="D254" s="57"/>
      <c r="E254" s="58"/>
      <c r="F254" s="59">
        <f t="shared" ref="F254:H254" si="160">SUM(F256:F290)</f>
        <v>832581.07</v>
      </c>
      <c r="G254" s="59">
        <f t="shared" si="160"/>
        <v>236625.31</v>
      </c>
      <c r="H254" s="59">
        <f t="shared" si="160"/>
        <v>1069206.3799999999</v>
      </c>
      <c r="I254" s="35"/>
      <c r="J254" s="35"/>
      <c r="K254" s="35"/>
      <c r="L254" s="60"/>
      <c r="M254" s="60"/>
      <c r="N254" s="60"/>
      <c r="O254" s="61"/>
      <c r="P254" s="59"/>
      <c r="Q254" s="59"/>
      <c r="R254" s="59"/>
      <c r="S254" s="48">
        <v>0</v>
      </c>
      <c r="T254" s="48">
        <v>0</v>
      </c>
      <c r="U254" s="48">
        <f t="shared" si="139"/>
        <v>0</v>
      </c>
      <c r="V254" s="63"/>
      <c r="W254" s="23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</row>
    <row r="255" spans="1:37" x14ac:dyDescent="0.4">
      <c r="A255" s="33"/>
      <c r="B255" s="33"/>
      <c r="C255" s="81" t="s">
        <v>114</v>
      </c>
      <c r="D255" s="49"/>
      <c r="E255" s="50"/>
      <c r="F255" s="45"/>
      <c r="G255" s="45"/>
      <c r="H255" s="45"/>
      <c r="I255" s="25"/>
      <c r="J255" s="25"/>
      <c r="K255" s="25"/>
      <c r="L255" s="24"/>
      <c r="M255" s="24"/>
      <c r="N255" s="24"/>
      <c r="O255" s="65"/>
      <c r="P255" s="47">
        <f>E255*S255</f>
        <v>0</v>
      </c>
      <c r="Q255" s="47">
        <f>E255*T255</f>
        <v>0</v>
      </c>
      <c r="R255" s="48">
        <f t="shared" si="138"/>
        <v>0</v>
      </c>
      <c r="S255" s="48">
        <v>0</v>
      </c>
      <c r="T255" s="48">
        <v>0</v>
      </c>
      <c r="U255" s="48">
        <f t="shared" si="139"/>
        <v>0</v>
      </c>
      <c r="V255" s="31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</row>
    <row r="256" spans="1:37" ht="28.5" x14ac:dyDescent="0.4">
      <c r="A256" s="33">
        <v>211</v>
      </c>
      <c r="B256" s="33">
        <v>150</v>
      </c>
      <c r="C256" s="31" t="s">
        <v>98</v>
      </c>
      <c r="D256" s="33" t="s">
        <v>99</v>
      </c>
      <c r="E256" s="25">
        <v>307.02</v>
      </c>
      <c r="F256" s="45">
        <f t="shared" ref="F256:F290" si="161">E256*I256</f>
        <v>146927.49</v>
      </c>
      <c r="G256" s="45">
        <f t="shared" ref="G256:G290" si="162">E256*J256</f>
        <v>26096.7</v>
      </c>
      <c r="H256" s="45">
        <f t="shared" ref="H256:H290" si="163">F256+G256</f>
        <v>173024.19</v>
      </c>
      <c r="I256" s="25">
        <v>478.56</v>
      </c>
      <c r="J256" s="25">
        <v>85</v>
      </c>
      <c r="K256" s="25"/>
      <c r="L256" s="24"/>
      <c r="M256" s="24"/>
      <c r="N256" s="24"/>
      <c r="O256" s="65">
        <f t="shared" ref="O256:O261" si="164">I256*$M$3</f>
        <v>669.98</v>
      </c>
      <c r="P256" s="47">
        <f>E256*S256</f>
        <v>263435.44</v>
      </c>
      <c r="Q256" s="47">
        <f>E256*T256</f>
        <v>33422.199999999997</v>
      </c>
      <c r="R256" s="48">
        <f t="shared" si="138"/>
        <v>296857.64</v>
      </c>
      <c r="S256" s="48">
        <v>858.04</v>
      </c>
      <c r="T256" s="48">
        <v>108.86</v>
      </c>
      <c r="U256" s="48">
        <f t="shared" si="139"/>
        <v>966.9</v>
      </c>
      <c r="V256" s="31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</row>
    <row r="257" spans="1:37" ht="28.5" x14ac:dyDescent="0.4">
      <c r="A257" s="33">
        <v>212</v>
      </c>
      <c r="B257" s="33">
        <v>151</v>
      </c>
      <c r="C257" s="31" t="s">
        <v>156</v>
      </c>
      <c r="D257" s="33" t="s">
        <v>101</v>
      </c>
      <c r="E257" s="25">
        <v>60</v>
      </c>
      <c r="F257" s="45">
        <f t="shared" si="161"/>
        <v>31980</v>
      </c>
      <c r="G257" s="45">
        <f t="shared" si="162"/>
        <v>0</v>
      </c>
      <c r="H257" s="45">
        <f t="shared" si="163"/>
        <v>31980</v>
      </c>
      <c r="I257" s="25">
        <v>533</v>
      </c>
      <c r="J257" s="25"/>
      <c r="K257" s="25"/>
      <c r="L257" s="24"/>
      <c r="M257" s="24"/>
      <c r="N257" s="24"/>
      <c r="O257" s="65">
        <f t="shared" si="164"/>
        <v>746.2</v>
      </c>
      <c r="P257" s="47">
        <f>E257*S257</f>
        <v>57339</v>
      </c>
      <c r="Q257" s="47">
        <f>E257*T257</f>
        <v>0</v>
      </c>
      <c r="R257" s="48">
        <f t="shared" si="138"/>
        <v>57339</v>
      </c>
      <c r="S257" s="48">
        <v>955.65</v>
      </c>
      <c r="T257" s="48">
        <v>0</v>
      </c>
      <c r="U257" s="48">
        <f t="shared" si="139"/>
        <v>955.65</v>
      </c>
      <c r="V257" s="31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</row>
    <row r="258" spans="1:37" x14ac:dyDescent="0.4">
      <c r="A258" s="33">
        <v>213</v>
      </c>
      <c r="B258" s="33">
        <v>152</v>
      </c>
      <c r="C258" s="31" t="s">
        <v>102</v>
      </c>
      <c r="D258" s="33" t="s">
        <v>26</v>
      </c>
      <c r="E258" s="25">
        <v>11.5</v>
      </c>
      <c r="F258" s="45">
        <f t="shared" si="161"/>
        <v>20263.46</v>
      </c>
      <c r="G258" s="45">
        <f t="shared" si="162"/>
        <v>0</v>
      </c>
      <c r="H258" s="45">
        <f t="shared" si="163"/>
        <v>20263.46</v>
      </c>
      <c r="I258" s="25">
        <v>1762.04</v>
      </c>
      <c r="J258" s="25"/>
      <c r="K258" s="25"/>
      <c r="L258" s="24"/>
      <c r="M258" s="24"/>
      <c r="N258" s="24"/>
      <c r="O258" s="65">
        <f t="shared" si="164"/>
        <v>2466.86</v>
      </c>
      <c r="P258" s="47">
        <f>E258*S258</f>
        <v>36331.949999999997</v>
      </c>
      <c r="Q258" s="47">
        <f>E258*T258</f>
        <v>0</v>
      </c>
      <c r="R258" s="48">
        <f t="shared" si="138"/>
        <v>36331.949999999997</v>
      </c>
      <c r="S258" s="48">
        <v>3159.3</v>
      </c>
      <c r="T258" s="48">
        <v>0</v>
      </c>
      <c r="U258" s="48">
        <f t="shared" si="139"/>
        <v>3159.3</v>
      </c>
      <c r="V258" s="31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</row>
    <row r="259" spans="1:37" x14ac:dyDescent="0.4">
      <c r="A259" s="33">
        <v>214</v>
      </c>
      <c r="B259" s="33">
        <v>153</v>
      </c>
      <c r="C259" s="31" t="s">
        <v>103</v>
      </c>
      <c r="D259" s="33" t="s">
        <v>26</v>
      </c>
      <c r="E259" s="25">
        <v>11.5</v>
      </c>
      <c r="F259" s="45">
        <f t="shared" si="161"/>
        <v>1702.92</v>
      </c>
      <c r="G259" s="45">
        <f t="shared" si="162"/>
        <v>0</v>
      </c>
      <c r="H259" s="45">
        <f t="shared" si="163"/>
        <v>1702.92</v>
      </c>
      <c r="I259" s="25">
        <v>148.08000000000001</v>
      </c>
      <c r="J259" s="25"/>
      <c r="K259" s="25"/>
      <c r="L259" s="24"/>
      <c r="M259" s="24"/>
      <c r="N259" s="24"/>
      <c r="O259" s="65">
        <f t="shared" si="164"/>
        <v>207.31</v>
      </c>
      <c r="P259" s="47">
        <f>E259*S259</f>
        <v>3053.25</v>
      </c>
      <c r="Q259" s="47">
        <f>E259*T259</f>
        <v>0</v>
      </c>
      <c r="R259" s="48">
        <f t="shared" si="138"/>
        <v>3053.25</v>
      </c>
      <c r="S259" s="48">
        <v>265.5</v>
      </c>
      <c r="T259" s="48">
        <v>0</v>
      </c>
      <c r="U259" s="48">
        <f t="shared" si="139"/>
        <v>265.5</v>
      </c>
      <c r="V259" s="31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</row>
    <row r="260" spans="1:37" x14ac:dyDescent="0.4">
      <c r="A260" s="33">
        <v>215</v>
      </c>
      <c r="B260" s="33">
        <v>154</v>
      </c>
      <c r="C260" s="31" t="s">
        <v>140</v>
      </c>
      <c r="D260" s="33" t="s">
        <v>26</v>
      </c>
      <c r="E260" s="25">
        <v>11.5</v>
      </c>
      <c r="F260" s="45">
        <f t="shared" si="161"/>
        <v>1209.92</v>
      </c>
      <c r="G260" s="45">
        <f t="shared" si="162"/>
        <v>0</v>
      </c>
      <c r="H260" s="45">
        <f t="shared" si="163"/>
        <v>1209.92</v>
      </c>
      <c r="I260" s="25">
        <v>105.21</v>
      </c>
      <c r="J260" s="25"/>
      <c r="K260" s="25"/>
      <c r="L260" s="24"/>
      <c r="M260" s="24"/>
      <c r="N260" s="24"/>
      <c r="O260" s="65">
        <f t="shared" si="164"/>
        <v>147.29</v>
      </c>
      <c r="P260" s="47">
        <f>E260*S260</f>
        <v>2169.25</v>
      </c>
      <c r="Q260" s="47">
        <f>E260*T260</f>
        <v>0</v>
      </c>
      <c r="R260" s="48">
        <f t="shared" si="138"/>
        <v>2169.25</v>
      </c>
      <c r="S260" s="48">
        <v>188.63</v>
      </c>
      <c r="T260" s="48">
        <v>0</v>
      </c>
      <c r="U260" s="48">
        <f t="shared" si="139"/>
        <v>188.63</v>
      </c>
      <c r="V260" s="31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</row>
    <row r="261" spans="1:37" x14ac:dyDescent="0.4">
      <c r="A261" s="33">
        <v>216</v>
      </c>
      <c r="B261" s="33">
        <v>155</v>
      </c>
      <c r="C261" s="31" t="s">
        <v>105</v>
      </c>
      <c r="D261" s="33" t="s">
        <v>26</v>
      </c>
      <c r="E261" s="25">
        <v>24.69</v>
      </c>
      <c r="F261" s="45">
        <f t="shared" si="161"/>
        <v>7331.45</v>
      </c>
      <c r="G261" s="45">
        <f t="shared" si="162"/>
        <v>1086.3599999999999</v>
      </c>
      <c r="H261" s="45">
        <f t="shared" si="163"/>
        <v>8417.81</v>
      </c>
      <c r="I261" s="25">
        <v>296.94</v>
      </c>
      <c r="J261" s="25">
        <v>44</v>
      </c>
      <c r="K261" s="25"/>
      <c r="L261" s="24"/>
      <c r="M261" s="24"/>
      <c r="N261" s="24"/>
      <c r="O261" s="65">
        <f t="shared" si="164"/>
        <v>415.72</v>
      </c>
      <c r="P261" s="47">
        <f>E261*S261</f>
        <v>13145.2</v>
      </c>
      <c r="Q261" s="47">
        <f>E261*T261</f>
        <v>1391.28</v>
      </c>
      <c r="R261" s="48">
        <f t="shared" si="138"/>
        <v>14536.48</v>
      </c>
      <c r="S261" s="48">
        <v>532.41</v>
      </c>
      <c r="T261" s="48">
        <v>56.35</v>
      </c>
      <c r="U261" s="48">
        <f t="shared" si="139"/>
        <v>588.76</v>
      </c>
      <c r="V261" s="31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</row>
    <row r="262" spans="1:37" x14ac:dyDescent="0.4">
      <c r="A262" s="33">
        <v>217</v>
      </c>
      <c r="B262" s="33">
        <v>156</v>
      </c>
      <c r="C262" s="31" t="s">
        <v>111</v>
      </c>
      <c r="D262" s="33" t="s">
        <v>34</v>
      </c>
      <c r="E262" s="25">
        <v>0.78</v>
      </c>
      <c r="F262" s="45">
        <f t="shared" si="161"/>
        <v>21156.720000000001</v>
      </c>
      <c r="G262" s="45">
        <f t="shared" si="162"/>
        <v>0</v>
      </c>
      <c r="H262" s="45">
        <f t="shared" si="163"/>
        <v>21156.720000000001</v>
      </c>
      <c r="I262" s="25">
        <v>27124</v>
      </c>
      <c r="J262" s="25"/>
      <c r="K262" s="25"/>
      <c r="L262" s="24"/>
      <c r="M262" s="24"/>
      <c r="N262" s="24"/>
      <c r="O262" s="46">
        <f>I262*$L$3</f>
        <v>46110.8</v>
      </c>
      <c r="P262" s="47">
        <f>E262*S262</f>
        <v>46062.02</v>
      </c>
      <c r="Q262" s="47">
        <f>E262*T262</f>
        <v>0</v>
      </c>
      <c r="R262" s="48">
        <f t="shared" si="138"/>
        <v>46062.02</v>
      </c>
      <c r="S262" s="48">
        <v>59053.87</v>
      </c>
      <c r="T262" s="48">
        <v>0</v>
      </c>
      <c r="U262" s="48">
        <f t="shared" si="139"/>
        <v>59053.87</v>
      </c>
      <c r="V262" s="31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</row>
    <row r="263" spans="1:37" ht="28.5" x14ac:dyDescent="0.4">
      <c r="A263" s="33">
        <v>218</v>
      </c>
      <c r="B263" s="33">
        <v>157</v>
      </c>
      <c r="C263" s="31" t="s">
        <v>116</v>
      </c>
      <c r="D263" s="33" t="s">
        <v>34</v>
      </c>
      <c r="E263" s="25">
        <v>0.86</v>
      </c>
      <c r="F263" s="45">
        <f t="shared" si="161"/>
        <v>9907.2000000000007</v>
      </c>
      <c r="G263" s="45">
        <f t="shared" si="162"/>
        <v>7482</v>
      </c>
      <c r="H263" s="45">
        <f t="shared" si="163"/>
        <v>17389.2</v>
      </c>
      <c r="I263" s="25">
        <v>11520</v>
      </c>
      <c r="J263" s="55">
        <v>8700</v>
      </c>
      <c r="K263" s="25"/>
      <c r="L263" s="24"/>
      <c r="M263" s="24"/>
      <c r="N263" s="24"/>
      <c r="O263" s="53">
        <v>11520</v>
      </c>
      <c r="P263" s="47">
        <f>E263*S263</f>
        <v>12688.1</v>
      </c>
      <c r="Q263" s="47">
        <f>E263*T263</f>
        <v>9582.16</v>
      </c>
      <c r="R263" s="48">
        <f t="shared" si="138"/>
        <v>22270.26</v>
      </c>
      <c r="S263" s="48">
        <v>14753.61</v>
      </c>
      <c r="T263" s="48">
        <v>11142.05</v>
      </c>
      <c r="U263" s="48">
        <f t="shared" si="139"/>
        <v>25895.66</v>
      </c>
      <c r="V263" s="31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</row>
    <row r="264" spans="1:37" ht="28.5" x14ac:dyDescent="0.4">
      <c r="A264" s="33">
        <v>219</v>
      </c>
      <c r="B264" s="33">
        <v>158</v>
      </c>
      <c r="C264" s="31" t="s">
        <v>106</v>
      </c>
      <c r="D264" s="33" t="s">
        <v>34</v>
      </c>
      <c r="E264" s="25">
        <v>0.11</v>
      </c>
      <c r="F264" s="45">
        <f t="shared" si="161"/>
        <v>7346.26</v>
      </c>
      <c r="G264" s="45">
        <f t="shared" si="162"/>
        <v>623.37</v>
      </c>
      <c r="H264" s="45">
        <f t="shared" si="163"/>
        <v>7969.63</v>
      </c>
      <c r="I264" s="97">
        <v>66784.210000000006</v>
      </c>
      <c r="J264" s="25">
        <v>5667</v>
      </c>
      <c r="K264" s="25"/>
      <c r="L264" s="24"/>
      <c r="M264" s="24"/>
      <c r="N264" s="24"/>
      <c r="O264" s="65">
        <f t="shared" ref="O264:O266" si="165">I264*$M$3</f>
        <v>93497.89</v>
      </c>
      <c r="P264" s="47">
        <f>E264*S264</f>
        <v>13171.65</v>
      </c>
      <c r="Q264" s="47">
        <f>E264*T264</f>
        <v>798.35</v>
      </c>
      <c r="R264" s="48">
        <f t="shared" si="138"/>
        <v>13970</v>
      </c>
      <c r="S264" s="48">
        <v>119742.28</v>
      </c>
      <c r="T264" s="48">
        <v>7257.7</v>
      </c>
      <c r="U264" s="48">
        <f t="shared" si="139"/>
        <v>126999.98</v>
      </c>
      <c r="V264" s="31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</row>
    <row r="265" spans="1:37" ht="28.5" x14ac:dyDescent="0.4">
      <c r="A265" s="33">
        <v>220</v>
      </c>
      <c r="B265" s="33">
        <v>159</v>
      </c>
      <c r="C265" s="31" t="s">
        <v>107</v>
      </c>
      <c r="D265" s="33" t="s">
        <v>34</v>
      </c>
      <c r="E265" s="25">
        <v>0.11</v>
      </c>
      <c r="F265" s="45">
        <f t="shared" si="161"/>
        <v>7346.63</v>
      </c>
      <c r="G265" s="45">
        <f t="shared" si="162"/>
        <v>623.37</v>
      </c>
      <c r="H265" s="45">
        <f t="shared" si="163"/>
        <v>7970</v>
      </c>
      <c r="I265" s="97">
        <v>66787.5</v>
      </c>
      <c r="J265" s="25">
        <v>5667</v>
      </c>
      <c r="K265" s="25"/>
      <c r="L265" s="24"/>
      <c r="M265" s="24"/>
      <c r="N265" s="24"/>
      <c r="O265" s="65">
        <f t="shared" si="165"/>
        <v>93502.5</v>
      </c>
      <c r="P265" s="47">
        <f>E265*S265</f>
        <v>13172.3</v>
      </c>
      <c r="Q265" s="47">
        <f>E265*T265</f>
        <v>798.35</v>
      </c>
      <c r="R265" s="48">
        <f t="shared" ref="R265:R328" si="166">P265+Q265</f>
        <v>13970.65</v>
      </c>
      <c r="S265" s="48">
        <v>119748.18</v>
      </c>
      <c r="T265" s="48">
        <v>7257.7</v>
      </c>
      <c r="U265" s="48">
        <f t="shared" ref="U265:U328" si="167">S265+T265</f>
        <v>127005.88</v>
      </c>
      <c r="V265" s="31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</row>
    <row r="266" spans="1:37" ht="28.5" x14ac:dyDescent="0.4">
      <c r="A266" s="33">
        <v>221</v>
      </c>
      <c r="B266" s="33">
        <v>160</v>
      </c>
      <c r="C266" s="31" t="s">
        <v>108</v>
      </c>
      <c r="D266" s="33" t="s">
        <v>34</v>
      </c>
      <c r="E266" s="25">
        <v>0.11</v>
      </c>
      <c r="F266" s="45">
        <f t="shared" si="161"/>
        <v>7345.8</v>
      </c>
      <c r="G266" s="45">
        <f t="shared" si="162"/>
        <v>632.5</v>
      </c>
      <c r="H266" s="45">
        <f t="shared" si="163"/>
        <v>7978.3</v>
      </c>
      <c r="I266" s="97">
        <v>66780</v>
      </c>
      <c r="J266" s="25">
        <v>5750</v>
      </c>
      <c r="K266" s="25"/>
      <c r="L266" s="24"/>
      <c r="M266" s="24"/>
      <c r="N266" s="24"/>
      <c r="O266" s="65">
        <f t="shared" si="165"/>
        <v>93492</v>
      </c>
      <c r="P266" s="47">
        <f>E266*S266</f>
        <v>13170.82</v>
      </c>
      <c r="Q266" s="47">
        <f>E266*T266</f>
        <v>810.04</v>
      </c>
      <c r="R266" s="48">
        <f t="shared" si="166"/>
        <v>13980.86</v>
      </c>
      <c r="S266" s="48">
        <v>119734.73</v>
      </c>
      <c r="T266" s="48">
        <v>7364</v>
      </c>
      <c r="U266" s="48">
        <f t="shared" si="167"/>
        <v>127098.73</v>
      </c>
      <c r="V266" s="31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</row>
    <row r="267" spans="1:37" x14ac:dyDescent="0.4">
      <c r="A267" s="33"/>
      <c r="B267" s="33"/>
      <c r="C267" s="81" t="s">
        <v>157</v>
      </c>
      <c r="D267" s="49"/>
      <c r="E267" s="50"/>
      <c r="F267" s="45">
        <f t="shared" si="161"/>
        <v>0</v>
      </c>
      <c r="G267" s="45">
        <f t="shared" si="162"/>
        <v>0</v>
      </c>
      <c r="H267" s="45">
        <f t="shared" si="163"/>
        <v>0</v>
      </c>
      <c r="I267" s="25"/>
      <c r="J267" s="25"/>
      <c r="K267" s="25"/>
      <c r="L267" s="24"/>
      <c r="M267" s="24"/>
      <c r="N267" s="24"/>
      <c r="O267" s="52"/>
      <c r="P267" s="47">
        <f>E267*S267</f>
        <v>0</v>
      </c>
      <c r="Q267" s="47">
        <f>E267*T267</f>
        <v>0</v>
      </c>
      <c r="R267" s="48">
        <f t="shared" si="166"/>
        <v>0</v>
      </c>
      <c r="S267" s="48">
        <v>0</v>
      </c>
      <c r="T267" s="48">
        <v>0</v>
      </c>
      <c r="U267" s="48">
        <f t="shared" si="167"/>
        <v>0</v>
      </c>
      <c r="V267" s="31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</row>
    <row r="268" spans="1:37" x14ac:dyDescent="0.4">
      <c r="A268" s="33"/>
      <c r="B268" s="33"/>
      <c r="C268" s="81" t="s">
        <v>45</v>
      </c>
      <c r="D268" s="49"/>
      <c r="E268" s="50"/>
      <c r="F268" s="45">
        <f t="shared" si="161"/>
        <v>0</v>
      </c>
      <c r="G268" s="45">
        <f t="shared" si="162"/>
        <v>0</v>
      </c>
      <c r="H268" s="45">
        <f t="shared" si="163"/>
        <v>0</v>
      </c>
      <c r="I268" s="25"/>
      <c r="J268" s="25"/>
      <c r="K268" s="25"/>
      <c r="L268" s="24"/>
      <c r="M268" s="24"/>
      <c r="N268" s="24"/>
      <c r="O268" s="52"/>
      <c r="P268" s="47">
        <f>E268*S268</f>
        <v>0</v>
      </c>
      <c r="Q268" s="47">
        <f>E268*T268</f>
        <v>0</v>
      </c>
      <c r="R268" s="48">
        <f t="shared" si="166"/>
        <v>0</v>
      </c>
      <c r="S268" s="48">
        <v>0</v>
      </c>
      <c r="T268" s="48">
        <v>0</v>
      </c>
      <c r="U268" s="48">
        <f t="shared" si="167"/>
        <v>0</v>
      </c>
      <c r="V268" s="31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</row>
    <row r="269" spans="1:37" x14ac:dyDescent="0.4">
      <c r="A269" s="33">
        <v>222</v>
      </c>
      <c r="B269" s="33">
        <v>161</v>
      </c>
      <c r="C269" s="31" t="s">
        <v>158</v>
      </c>
      <c r="D269" s="33" t="s">
        <v>34</v>
      </c>
      <c r="E269" s="25">
        <v>30.4</v>
      </c>
      <c r="F269" s="45">
        <f t="shared" si="161"/>
        <v>78705.600000000006</v>
      </c>
      <c r="G269" s="45">
        <f t="shared" si="162"/>
        <v>0</v>
      </c>
      <c r="H269" s="45">
        <f t="shared" si="163"/>
        <v>78705.600000000006</v>
      </c>
      <c r="I269" s="25">
        <v>2589</v>
      </c>
      <c r="J269" s="25"/>
      <c r="K269" s="25"/>
      <c r="L269" s="24"/>
      <c r="M269" s="24"/>
      <c r="N269" s="24"/>
      <c r="O269" s="65">
        <f t="shared" ref="O269:O280" si="168">I269*$M$3</f>
        <v>3624.6</v>
      </c>
      <c r="P269" s="47">
        <f>E269*S269</f>
        <v>141117.1</v>
      </c>
      <c r="Q269" s="47">
        <f>E269*T269</f>
        <v>0</v>
      </c>
      <c r="R269" s="48">
        <f t="shared" si="166"/>
        <v>141117.1</v>
      </c>
      <c r="S269" s="48">
        <v>4642.01</v>
      </c>
      <c r="T269" s="48">
        <v>0</v>
      </c>
      <c r="U269" s="48">
        <f t="shared" si="167"/>
        <v>4642.01</v>
      </c>
      <c r="V269" s="31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</row>
    <row r="270" spans="1:37" ht="42.75" x14ac:dyDescent="0.4">
      <c r="A270" s="33">
        <v>223</v>
      </c>
      <c r="B270" s="33">
        <v>162</v>
      </c>
      <c r="C270" s="31" t="s">
        <v>159</v>
      </c>
      <c r="D270" s="33" t="s">
        <v>31</v>
      </c>
      <c r="E270" s="25">
        <v>34.200000000000003</v>
      </c>
      <c r="F270" s="45">
        <f t="shared" si="161"/>
        <v>15467.98</v>
      </c>
      <c r="G270" s="45">
        <f t="shared" si="162"/>
        <v>0</v>
      </c>
      <c r="H270" s="45">
        <f t="shared" si="163"/>
        <v>15467.98</v>
      </c>
      <c r="I270" s="25">
        <v>452.28</v>
      </c>
      <c r="J270" s="25"/>
      <c r="K270" s="25"/>
      <c r="L270" s="24"/>
      <c r="M270" s="24"/>
      <c r="N270" s="24"/>
      <c r="O270" s="65">
        <f t="shared" si="168"/>
        <v>633.19000000000005</v>
      </c>
      <c r="P270" s="47">
        <f>E270*S270</f>
        <v>27733.46</v>
      </c>
      <c r="Q270" s="47">
        <f>E270*T270</f>
        <v>0</v>
      </c>
      <c r="R270" s="48">
        <f t="shared" si="166"/>
        <v>27733.46</v>
      </c>
      <c r="S270" s="48">
        <v>810.92</v>
      </c>
      <c r="T270" s="48">
        <v>0</v>
      </c>
      <c r="U270" s="48">
        <f t="shared" si="167"/>
        <v>810.92</v>
      </c>
      <c r="V270" s="31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</row>
    <row r="271" spans="1:37" ht="28.5" x14ac:dyDescent="0.4">
      <c r="A271" s="33">
        <v>224</v>
      </c>
      <c r="B271" s="33">
        <v>163</v>
      </c>
      <c r="C271" s="31" t="s">
        <v>160</v>
      </c>
      <c r="D271" s="33" t="s">
        <v>31</v>
      </c>
      <c r="E271" s="25">
        <v>34.200000000000003</v>
      </c>
      <c r="F271" s="45">
        <f t="shared" si="161"/>
        <v>24784.74</v>
      </c>
      <c r="G271" s="45">
        <f t="shared" si="162"/>
        <v>0</v>
      </c>
      <c r="H271" s="45">
        <f t="shared" si="163"/>
        <v>24784.74</v>
      </c>
      <c r="I271" s="25">
        <v>724.7</v>
      </c>
      <c r="J271" s="25"/>
      <c r="K271" s="25"/>
      <c r="L271" s="24"/>
      <c r="M271" s="24"/>
      <c r="N271" s="24"/>
      <c r="O271" s="65">
        <f t="shared" si="168"/>
        <v>1014.58</v>
      </c>
      <c r="P271" s="47">
        <f>E271*S271</f>
        <v>44438.45</v>
      </c>
      <c r="Q271" s="47">
        <f>E271*T271</f>
        <v>0</v>
      </c>
      <c r="R271" s="48">
        <f t="shared" si="166"/>
        <v>44438.45</v>
      </c>
      <c r="S271" s="48">
        <v>1299.3699999999999</v>
      </c>
      <c r="T271" s="48">
        <v>0</v>
      </c>
      <c r="U271" s="48">
        <f t="shared" si="167"/>
        <v>1299.3699999999999</v>
      </c>
      <c r="V271" s="31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</row>
    <row r="272" spans="1:37" x14ac:dyDescent="0.4">
      <c r="A272" s="33">
        <v>225</v>
      </c>
      <c r="B272" s="33">
        <v>164</v>
      </c>
      <c r="C272" s="31" t="s">
        <v>161</v>
      </c>
      <c r="D272" s="33" t="s">
        <v>34</v>
      </c>
      <c r="E272" s="25">
        <v>11.4</v>
      </c>
      <c r="F272" s="45">
        <f t="shared" si="161"/>
        <v>17920.8</v>
      </c>
      <c r="G272" s="45">
        <f t="shared" si="162"/>
        <v>0</v>
      </c>
      <c r="H272" s="45">
        <f t="shared" si="163"/>
        <v>17920.8</v>
      </c>
      <c r="I272" s="25">
        <v>1572</v>
      </c>
      <c r="J272" s="25"/>
      <c r="K272" s="25"/>
      <c r="L272" s="24"/>
      <c r="M272" s="24"/>
      <c r="N272" s="24"/>
      <c r="O272" s="65">
        <f t="shared" si="168"/>
        <v>2200.8000000000002</v>
      </c>
      <c r="P272" s="47">
        <f>E272*S272</f>
        <v>32131.47</v>
      </c>
      <c r="Q272" s="47">
        <f>E272*T272</f>
        <v>0</v>
      </c>
      <c r="R272" s="48">
        <f t="shared" si="166"/>
        <v>32131.47</v>
      </c>
      <c r="S272" s="48">
        <v>2818.55</v>
      </c>
      <c r="T272" s="48">
        <v>0</v>
      </c>
      <c r="U272" s="48">
        <f t="shared" si="167"/>
        <v>2818.55</v>
      </c>
      <c r="V272" s="31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</row>
    <row r="273" spans="1:37" ht="28.5" x14ac:dyDescent="0.4">
      <c r="A273" s="33">
        <v>226</v>
      </c>
      <c r="B273" s="33">
        <v>165</v>
      </c>
      <c r="C273" s="31" t="s">
        <v>162</v>
      </c>
      <c r="D273" s="33" t="s">
        <v>34</v>
      </c>
      <c r="E273" s="25">
        <v>11.4</v>
      </c>
      <c r="F273" s="45">
        <f t="shared" si="161"/>
        <v>3997.64</v>
      </c>
      <c r="G273" s="45">
        <f t="shared" si="162"/>
        <v>0</v>
      </c>
      <c r="H273" s="45">
        <f t="shared" si="163"/>
        <v>3997.64</v>
      </c>
      <c r="I273" s="25">
        <v>350.67</v>
      </c>
      <c r="J273" s="25"/>
      <c r="K273" s="25"/>
      <c r="L273" s="24"/>
      <c r="M273" s="24"/>
      <c r="N273" s="24"/>
      <c r="O273" s="65">
        <f t="shared" si="168"/>
        <v>490.94</v>
      </c>
      <c r="P273" s="47">
        <f>E273*S273</f>
        <v>7167.64</v>
      </c>
      <c r="Q273" s="47">
        <f>E273*T273</f>
        <v>0</v>
      </c>
      <c r="R273" s="48">
        <f t="shared" si="166"/>
        <v>7167.64</v>
      </c>
      <c r="S273" s="48">
        <v>628.74</v>
      </c>
      <c r="T273" s="48">
        <v>0</v>
      </c>
      <c r="U273" s="48">
        <f t="shared" si="167"/>
        <v>628.74</v>
      </c>
      <c r="V273" s="31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</row>
    <row r="274" spans="1:37" ht="28.5" x14ac:dyDescent="0.4">
      <c r="A274" s="33">
        <v>227</v>
      </c>
      <c r="B274" s="33">
        <v>166</v>
      </c>
      <c r="C274" s="31" t="s">
        <v>163</v>
      </c>
      <c r="D274" s="33" t="s">
        <v>34</v>
      </c>
      <c r="E274" s="25">
        <v>2.8</v>
      </c>
      <c r="F274" s="45">
        <f t="shared" si="161"/>
        <v>6052.9</v>
      </c>
      <c r="G274" s="45">
        <f t="shared" si="162"/>
        <v>14112</v>
      </c>
      <c r="H274" s="45">
        <f t="shared" si="163"/>
        <v>20164.900000000001</v>
      </c>
      <c r="I274" s="25">
        <v>2161.75</v>
      </c>
      <c r="J274" s="67">
        <f>4800*1.26/1.2</f>
        <v>5040</v>
      </c>
      <c r="K274" s="25"/>
      <c r="L274" s="24"/>
      <c r="M274" s="24"/>
      <c r="N274" s="24"/>
      <c r="O274" s="65">
        <f t="shared" si="168"/>
        <v>3026.45</v>
      </c>
      <c r="P274" s="47">
        <f>E274*S274</f>
        <v>10852.69</v>
      </c>
      <c r="Q274" s="47">
        <f>E274*T274</f>
        <v>18073.16</v>
      </c>
      <c r="R274" s="48">
        <f t="shared" si="166"/>
        <v>28925.85</v>
      </c>
      <c r="S274" s="48">
        <v>3875.96</v>
      </c>
      <c r="T274" s="48">
        <v>6454.7</v>
      </c>
      <c r="U274" s="48">
        <f t="shared" si="167"/>
        <v>10330.66</v>
      </c>
      <c r="V274" s="31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</row>
    <row r="275" spans="1:37" x14ac:dyDescent="0.4">
      <c r="A275" s="33">
        <v>228</v>
      </c>
      <c r="B275" s="33">
        <v>167</v>
      </c>
      <c r="C275" s="31" t="s">
        <v>164</v>
      </c>
      <c r="D275" s="33" t="s">
        <v>101</v>
      </c>
      <c r="E275" s="25">
        <v>57</v>
      </c>
      <c r="F275" s="45">
        <f t="shared" si="161"/>
        <v>141559.5</v>
      </c>
      <c r="G275" s="45">
        <f t="shared" si="162"/>
        <v>35340</v>
      </c>
      <c r="H275" s="45">
        <f t="shared" si="163"/>
        <v>176899.5</v>
      </c>
      <c r="I275" s="25">
        <v>2483.5</v>
      </c>
      <c r="J275" s="67">
        <v>620</v>
      </c>
      <c r="K275" s="25"/>
      <c r="L275" s="24"/>
      <c r="M275" s="24"/>
      <c r="N275" s="24"/>
      <c r="O275" s="65">
        <f t="shared" si="168"/>
        <v>3476.9</v>
      </c>
      <c r="P275" s="47">
        <f>E275*S275</f>
        <v>253812.45</v>
      </c>
      <c r="Q275" s="47">
        <f>E275*T275</f>
        <v>45259.71</v>
      </c>
      <c r="R275" s="48">
        <f t="shared" si="166"/>
        <v>299072.15999999997</v>
      </c>
      <c r="S275" s="48">
        <v>4452.8500000000004</v>
      </c>
      <c r="T275" s="48">
        <v>794.03</v>
      </c>
      <c r="U275" s="48">
        <f t="shared" si="167"/>
        <v>5246.88</v>
      </c>
      <c r="V275" s="31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</row>
    <row r="276" spans="1:37" ht="28.5" x14ac:dyDescent="0.4">
      <c r="A276" s="33">
        <v>229</v>
      </c>
      <c r="B276" s="33">
        <v>168</v>
      </c>
      <c r="C276" s="31" t="s">
        <v>165</v>
      </c>
      <c r="D276" s="33" t="s">
        <v>26</v>
      </c>
      <c r="E276" s="25">
        <v>0.42</v>
      </c>
      <c r="F276" s="45">
        <f t="shared" si="161"/>
        <v>330.04</v>
      </c>
      <c r="G276" s="45">
        <f t="shared" si="162"/>
        <v>0</v>
      </c>
      <c r="H276" s="45">
        <f t="shared" si="163"/>
        <v>330.04</v>
      </c>
      <c r="I276" s="25">
        <v>785.8</v>
      </c>
      <c r="J276" s="25"/>
      <c r="K276" s="25"/>
      <c r="L276" s="24"/>
      <c r="M276" s="24"/>
      <c r="N276" s="24"/>
      <c r="O276" s="65">
        <f t="shared" si="168"/>
        <v>1100.1199999999999</v>
      </c>
      <c r="P276" s="47">
        <f>E276*S276</f>
        <v>591.75</v>
      </c>
      <c r="Q276" s="47">
        <f>E276*T276</f>
        <v>0</v>
      </c>
      <c r="R276" s="48">
        <f t="shared" si="166"/>
        <v>591.75</v>
      </c>
      <c r="S276" s="48">
        <v>1408.92</v>
      </c>
      <c r="T276" s="48">
        <v>0</v>
      </c>
      <c r="U276" s="48">
        <f t="shared" si="167"/>
        <v>1408.92</v>
      </c>
      <c r="V276" s="31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</row>
    <row r="277" spans="1:37" x14ac:dyDescent="0.4">
      <c r="A277" s="33">
        <v>230</v>
      </c>
      <c r="B277" s="33">
        <v>169</v>
      </c>
      <c r="C277" s="31" t="s">
        <v>166</v>
      </c>
      <c r="D277" s="33" t="s">
        <v>34</v>
      </c>
      <c r="E277" s="25">
        <v>11.35</v>
      </c>
      <c r="F277" s="45">
        <f t="shared" si="161"/>
        <v>22828.82</v>
      </c>
      <c r="G277" s="45">
        <f t="shared" si="162"/>
        <v>14982</v>
      </c>
      <c r="H277" s="45">
        <f t="shared" si="163"/>
        <v>37810.82</v>
      </c>
      <c r="I277" s="25">
        <v>2011.35</v>
      </c>
      <c r="J277" s="67">
        <f>1100*1.2</f>
        <v>1320</v>
      </c>
      <c r="K277" s="25"/>
      <c r="L277" s="100"/>
      <c r="M277" s="100"/>
      <c r="N277" s="100"/>
      <c r="O277" s="65">
        <f t="shared" si="168"/>
        <v>2815.89</v>
      </c>
      <c r="P277" s="47">
        <f>E277*S277</f>
        <v>40931.51</v>
      </c>
      <c r="Q277" s="47">
        <f>E277*T277</f>
        <v>19187.400000000001</v>
      </c>
      <c r="R277" s="48">
        <f t="shared" si="166"/>
        <v>60118.91</v>
      </c>
      <c r="S277" s="48">
        <v>3606.3</v>
      </c>
      <c r="T277" s="48">
        <v>1690.52</v>
      </c>
      <c r="U277" s="48">
        <f t="shared" si="167"/>
        <v>5296.82</v>
      </c>
      <c r="V277" s="101" t="s">
        <v>167</v>
      </c>
      <c r="W277" s="102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</row>
    <row r="278" spans="1:37" ht="28.5" x14ac:dyDescent="0.4">
      <c r="A278" s="33">
        <v>231</v>
      </c>
      <c r="B278" s="33">
        <v>170</v>
      </c>
      <c r="C278" s="31" t="s">
        <v>168</v>
      </c>
      <c r="D278" s="33" t="s">
        <v>26</v>
      </c>
      <c r="E278" s="25">
        <v>45.4</v>
      </c>
      <c r="F278" s="45">
        <f t="shared" si="161"/>
        <v>98143.45</v>
      </c>
      <c r="G278" s="45">
        <f t="shared" si="162"/>
        <v>56750</v>
      </c>
      <c r="H278" s="45">
        <f t="shared" si="163"/>
        <v>154893.45000000001</v>
      </c>
      <c r="I278" s="25">
        <v>2161.75</v>
      </c>
      <c r="J278" s="67">
        <v>1250</v>
      </c>
      <c r="K278" s="25"/>
      <c r="L278" s="103"/>
      <c r="M278" s="103"/>
      <c r="N278" s="103"/>
      <c r="O278" s="65">
        <f t="shared" si="168"/>
        <v>3026.45</v>
      </c>
      <c r="P278" s="47">
        <f>E278*S278</f>
        <v>175968.58</v>
      </c>
      <c r="Q278" s="47">
        <f>E278*T278</f>
        <v>72679.5</v>
      </c>
      <c r="R278" s="48">
        <f t="shared" si="166"/>
        <v>248648.08</v>
      </c>
      <c r="S278" s="48">
        <v>3875.96</v>
      </c>
      <c r="T278" s="48">
        <v>1600.87</v>
      </c>
      <c r="U278" s="48">
        <f t="shared" si="167"/>
        <v>5476.83</v>
      </c>
      <c r="V278" s="104" t="s">
        <v>169</v>
      </c>
      <c r="W278" s="105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</row>
    <row r="279" spans="1:37" ht="28.5" x14ac:dyDescent="0.4">
      <c r="A279" s="33">
        <v>232</v>
      </c>
      <c r="B279" s="33">
        <v>171</v>
      </c>
      <c r="C279" s="31" t="s">
        <v>170</v>
      </c>
      <c r="D279" s="33" t="s">
        <v>26</v>
      </c>
      <c r="E279" s="25">
        <v>45.4</v>
      </c>
      <c r="F279" s="45">
        <f t="shared" si="161"/>
        <v>17252</v>
      </c>
      <c r="G279" s="45">
        <f t="shared" si="162"/>
        <v>26332</v>
      </c>
      <c r="H279" s="45">
        <f t="shared" si="163"/>
        <v>43584</v>
      </c>
      <c r="I279" s="25">
        <v>380</v>
      </c>
      <c r="J279" s="67">
        <v>580</v>
      </c>
      <c r="K279" s="25"/>
      <c r="L279" s="24"/>
      <c r="M279" s="24"/>
      <c r="N279" s="24"/>
      <c r="O279" s="65">
        <f t="shared" si="168"/>
        <v>532</v>
      </c>
      <c r="P279" s="47">
        <f>E279*S279</f>
        <v>30932.38</v>
      </c>
      <c r="Q279" s="47">
        <f>E279*T279</f>
        <v>33723.120000000003</v>
      </c>
      <c r="R279" s="48">
        <f t="shared" si="166"/>
        <v>64655.5</v>
      </c>
      <c r="S279" s="48">
        <v>681.33</v>
      </c>
      <c r="T279" s="48">
        <v>742.8</v>
      </c>
      <c r="U279" s="48">
        <f t="shared" si="167"/>
        <v>1424.13</v>
      </c>
      <c r="V279" s="31" t="s">
        <v>171</v>
      </c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</row>
    <row r="280" spans="1:37" ht="28.5" x14ac:dyDescent="0.4">
      <c r="A280" s="33">
        <v>233</v>
      </c>
      <c r="B280" s="33">
        <v>172</v>
      </c>
      <c r="C280" s="31" t="s">
        <v>172</v>
      </c>
      <c r="D280" s="33" t="s">
        <v>26</v>
      </c>
      <c r="E280" s="25">
        <v>45.4</v>
      </c>
      <c r="F280" s="45">
        <f t="shared" si="161"/>
        <v>17252</v>
      </c>
      <c r="G280" s="45">
        <f t="shared" si="162"/>
        <v>27240</v>
      </c>
      <c r="H280" s="45">
        <f t="shared" si="163"/>
        <v>44492</v>
      </c>
      <c r="I280" s="25">
        <v>380</v>
      </c>
      <c r="J280" s="67">
        <v>600</v>
      </c>
      <c r="K280" s="25"/>
      <c r="L280" s="24"/>
      <c r="M280" s="24"/>
      <c r="N280" s="24"/>
      <c r="O280" s="65">
        <f t="shared" si="168"/>
        <v>532</v>
      </c>
      <c r="P280" s="47">
        <f>E280*S280</f>
        <v>30932.38</v>
      </c>
      <c r="Q280" s="47">
        <f>E280*T280</f>
        <v>34886.269999999997</v>
      </c>
      <c r="R280" s="48">
        <f t="shared" si="166"/>
        <v>65818.649999999994</v>
      </c>
      <c r="S280" s="48">
        <v>681.33</v>
      </c>
      <c r="T280" s="48">
        <v>768.42</v>
      </c>
      <c r="U280" s="48">
        <f t="shared" si="167"/>
        <v>1449.75</v>
      </c>
      <c r="V280" s="31" t="s">
        <v>173</v>
      </c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</row>
    <row r="281" spans="1:37" x14ac:dyDescent="0.4">
      <c r="A281" s="33"/>
      <c r="B281" s="33"/>
      <c r="C281" s="34" t="s">
        <v>174</v>
      </c>
      <c r="D281" s="33"/>
      <c r="E281" s="25"/>
      <c r="F281" s="45">
        <f t="shared" si="161"/>
        <v>0</v>
      </c>
      <c r="G281" s="45">
        <f t="shared" si="162"/>
        <v>0</v>
      </c>
      <c r="H281" s="45">
        <f t="shared" si="163"/>
        <v>0</v>
      </c>
      <c r="I281" s="25"/>
      <c r="J281" s="25"/>
      <c r="K281" s="25"/>
      <c r="L281" s="24"/>
      <c r="M281" s="24"/>
      <c r="N281" s="24"/>
      <c r="O281" s="52"/>
      <c r="P281" s="47">
        <f>E281*S281</f>
        <v>0</v>
      </c>
      <c r="Q281" s="47">
        <f>E281*T281</f>
        <v>0</v>
      </c>
      <c r="R281" s="48">
        <f t="shared" si="166"/>
        <v>0</v>
      </c>
      <c r="S281" s="48">
        <v>0</v>
      </c>
      <c r="T281" s="48">
        <v>0</v>
      </c>
      <c r="U281" s="48">
        <f t="shared" si="167"/>
        <v>0</v>
      </c>
      <c r="V281" s="31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</row>
    <row r="282" spans="1:37" x14ac:dyDescent="0.4">
      <c r="A282" s="33">
        <v>234</v>
      </c>
      <c r="B282" s="33">
        <v>173</v>
      </c>
      <c r="C282" s="31" t="s">
        <v>175</v>
      </c>
      <c r="D282" s="33" t="s">
        <v>34</v>
      </c>
      <c r="E282" s="25">
        <v>9.8000000000000007</v>
      </c>
      <c r="F282" s="45">
        <f t="shared" si="161"/>
        <v>25372.2</v>
      </c>
      <c r="G282" s="45">
        <f t="shared" si="162"/>
        <v>0</v>
      </c>
      <c r="H282" s="45">
        <f t="shared" si="163"/>
        <v>25372.2</v>
      </c>
      <c r="I282" s="25">
        <v>2589</v>
      </c>
      <c r="J282" s="25"/>
      <c r="K282" s="25"/>
      <c r="L282" s="24"/>
      <c r="M282" s="24"/>
      <c r="N282" s="24"/>
      <c r="O282" s="65">
        <f t="shared" ref="O282:O290" si="169">I282*$M$3</f>
        <v>3624.6</v>
      </c>
      <c r="P282" s="47">
        <f>E282*S282</f>
        <v>45491.7</v>
      </c>
      <c r="Q282" s="47">
        <f>E282*T282</f>
        <v>0</v>
      </c>
      <c r="R282" s="48">
        <f t="shared" si="166"/>
        <v>45491.7</v>
      </c>
      <c r="S282" s="48">
        <v>4642.01</v>
      </c>
      <c r="T282" s="48">
        <v>0</v>
      </c>
      <c r="U282" s="48">
        <f t="shared" si="167"/>
        <v>4642.01</v>
      </c>
      <c r="V282" s="31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</row>
    <row r="283" spans="1:37" ht="42.75" x14ac:dyDescent="0.4">
      <c r="A283" s="33">
        <v>235</v>
      </c>
      <c r="B283" s="33">
        <v>174</v>
      </c>
      <c r="C283" s="31" t="s">
        <v>159</v>
      </c>
      <c r="D283" s="33" t="s">
        <v>31</v>
      </c>
      <c r="E283" s="25">
        <v>12.6</v>
      </c>
      <c r="F283" s="45">
        <f t="shared" si="161"/>
        <v>5698.73</v>
      </c>
      <c r="G283" s="45">
        <f t="shared" si="162"/>
        <v>0</v>
      </c>
      <c r="H283" s="45">
        <f t="shared" si="163"/>
        <v>5698.73</v>
      </c>
      <c r="I283" s="25">
        <v>452.28</v>
      </c>
      <c r="J283" s="25"/>
      <c r="K283" s="25"/>
      <c r="L283" s="24"/>
      <c r="M283" s="24"/>
      <c r="N283" s="24"/>
      <c r="O283" s="65">
        <f t="shared" si="169"/>
        <v>633.19000000000005</v>
      </c>
      <c r="P283" s="47">
        <f>E283*S283</f>
        <v>10217.59</v>
      </c>
      <c r="Q283" s="47">
        <f>E283*T283</f>
        <v>0</v>
      </c>
      <c r="R283" s="48">
        <f t="shared" si="166"/>
        <v>10217.59</v>
      </c>
      <c r="S283" s="48">
        <v>810.92</v>
      </c>
      <c r="T283" s="48">
        <v>0</v>
      </c>
      <c r="U283" s="48">
        <f t="shared" si="167"/>
        <v>810.92</v>
      </c>
      <c r="V283" s="31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</row>
    <row r="284" spans="1:37" ht="28.5" x14ac:dyDescent="0.4">
      <c r="A284" s="33">
        <v>236</v>
      </c>
      <c r="B284" s="33">
        <v>175</v>
      </c>
      <c r="C284" s="31" t="s">
        <v>160</v>
      </c>
      <c r="D284" s="33" t="s">
        <v>31</v>
      </c>
      <c r="E284" s="25">
        <v>12.6</v>
      </c>
      <c r="F284" s="45">
        <f t="shared" si="161"/>
        <v>9131.2199999999993</v>
      </c>
      <c r="G284" s="45">
        <f t="shared" si="162"/>
        <v>0</v>
      </c>
      <c r="H284" s="45">
        <f t="shared" si="163"/>
        <v>9131.2199999999993</v>
      </c>
      <c r="I284" s="25">
        <v>724.7</v>
      </c>
      <c r="J284" s="25"/>
      <c r="K284" s="25"/>
      <c r="L284" s="24"/>
      <c r="M284" s="24"/>
      <c r="N284" s="24"/>
      <c r="O284" s="65">
        <f t="shared" si="169"/>
        <v>1014.58</v>
      </c>
      <c r="P284" s="47">
        <f>E284*S284</f>
        <v>16372.06</v>
      </c>
      <c r="Q284" s="47">
        <f>E284*T284</f>
        <v>0</v>
      </c>
      <c r="R284" s="48">
        <f t="shared" si="166"/>
        <v>16372.06</v>
      </c>
      <c r="S284" s="48">
        <v>1299.3699999999999</v>
      </c>
      <c r="T284" s="48">
        <v>0</v>
      </c>
      <c r="U284" s="48">
        <f t="shared" si="167"/>
        <v>1299.3699999999999</v>
      </c>
      <c r="V284" s="31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</row>
    <row r="285" spans="1:37" x14ac:dyDescent="0.4">
      <c r="A285" s="33">
        <v>237</v>
      </c>
      <c r="B285" s="33">
        <v>176</v>
      </c>
      <c r="C285" s="31" t="s">
        <v>176</v>
      </c>
      <c r="D285" s="33" t="s">
        <v>31</v>
      </c>
      <c r="E285" s="25">
        <v>12.6</v>
      </c>
      <c r="F285" s="45">
        <f t="shared" si="161"/>
        <v>55755</v>
      </c>
      <c r="G285" s="45">
        <f t="shared" si="162"/>
        <v>0</v>
      </c>
      <c r="H285" s="45">
        <f t="shared" si="163"/>
        <v>55755</v>
      </c>
      <c r="I285" s="55">
        <v>4425</v>
      </c>
      <c r="J285" s="25"/>
      <c r="K285" s="25"/>
      <c r="L285" s="24"/>
      <c r="M285" s="24"/>
      <c r="N285" s="24"/>
      <c r="O285" s="52">
        <f>I285</f>
        <v>4425</v>
      </c>
      <c r="P285" s="47">
        <f>E285*S285</f>
        <v>71405.210000000006</v>
      </c>
      <c r="Q285" s="47">
        <f>E285*T285</f>
        <v>0</v>
      </c>
      <c r="R285" s="48">
        <f t="shared" si="166"/>
        <v>71405.210000000006</v>
      </c>
      <c r="S285" s="48">
        <v>5667.08</v>
      </c>
      <c r="T285" s="48">
        <v>0</v>
      </c>
      <c r="U285" s="48">
        <f t="shared" si="167"/>
        <v>5667.08</v>
      </c>
      <c r="V285" s="31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</row>
    <row r="286" spans="1:37" x14ac:dyDescent="0.4">
      <c r="A286" s="33">
        <v>238</v>
      </c>
      <c r="B286" s="33">
        <v>177</v>
      </c>
      <c r="C286" s="31" t="s">
        <v>177</v>
      </c>
      <c r="D286" s="33" t="s">
        <v>34</v>
      </c>
      <c r="E286" s="25">
        <v>2.8</v>
      </c>
      <c r="F286" s="45">
        <f t="shared" si="161"/>
        <v>4401.6000000000004</v>
      </c>
      <c r="G286" s="45">
        <f t="shared" si="162"/>
        <v>0</v>
      </c>
      <c r="H286" s="45">
        <f t="shared" si="163"/>
        <v>4401.6000000000004</v>
      </c>
      <c r="I286" s="25">
        <v>1572</v>
      </c>
      <c r="J286" s="25"/>
      <c r="K286" s="25"/>
      <c r="L286" s="24"/>
      <c r="M286" s="24"/>
      <c r="N286" s="24"/>
      <c r="O286" s="65">
        <f t="shared" si="169"/>
        <v>2200.8000000000002</v>
      </c>
      <c r="P286" s="47">
        <f>E286*S286</f>
        <v>7891.94</v>
      </c>
      <c r="Q286" s="47">
        <f>E286*T286</f>
        <v>0</v>
      </c>
      <c r="R286" s="48">
        <f t="shared" si="166"/>
        <v>7891.94</v>
      </c>
      <c r="S286" s="48">
        <v>2818.55</v>
      </c>
      <c r="T286" s="48">
        <v>0</v>
      </c>
      <c r="U286" s="48">
        <f t="shared" si="167"/>
        <v>2818.55</v>
      </c>
      <c r="V286" s="31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</row>
    <row r="287" spans="1:37" ht="28.5" x14ac:dyDescent="0.4">
      <c r="A287" s="33">
        <v>239</v>
      </c>
      <c r="B287" s="33">
        <v>178</v>
      </c>
      <c r="C287" s="31" t="s">
        <v>162</v>
      </c>
      <c r="D287" s="33" t="s">
        <v>34</v>
      </c>
      <c r="E287" s="25">
        <v>2.8</v>
      </c>
      <c r="F287" s="45">
        <f t="shared" si="161"/>
        <v>981.88</v>
      </c>
      <c r="G287" s="45">
        <f t="shared" si="162"/>
        <v>0</v>
      </c>
      <c r="H287" s="45">
        <f t="shared" si="163"/>
        <v>981.88</v>
      </c>
      <c r="I287" s="25">
        <v>350.67</v>
      </c>
      <c r="J287" s="25"/>
      <c r="K287" s="25"/>
      <c r="L287" s="24"/>
      <c r="M287" s="24"/>
      <c r="N287" s="24"/>
      <c r="O287" s="65">
        <f t="shared" si="169"/>
        <v>490.94</v>
      </c>
      <c r="P287" s="47">
        <f>E287*S287</f>
        <v>1760.47</v>
      </c>
      <c r="Q287" s="47">
        <f>E287*T287</f>
        <v>0</v>
      </c>
      <c r="R287" s="48">
        <f t="shared" si="166"/>
        <v>1760.47</v>
      </c>
      <c r="S287" s="48">
        <v>628.74</v>
      </c>
      <c r="T287" s="48">
        <v>0</v>
      </c>
      <c r="U287" s="48">
        <f t="shared" si="167"/>
        <v>628.74</v>
      </c>
      <c r="V287" s="31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</row>
    <row r="288" spans="1:37" ht="28.5" x14ac:dyDescent="0.4">
      <c r="A288" s="33">
        <v>240</v>
      </c>
      <c r="B288" s="33">
        <v>179</v>
      </c>
      <c r="C288" s="31" t="s">
        <v>178</v>
      </c>
      <c r="D288" s="33" t="s">
        <v>179</v>
      </c>
      <c r="E288" s="25">
        <v>15</v>
      </c>
      <c r="F288" s="45">
        <f t="shared" si="161"/>
        <v>2253</v>
      </c>
      <c r="G288" s="45">
        <f t="shared" si="162"/>
        <v>1665</v>
      </c>
      <c r="H288" s="45">
        <f t="shared" si="163"/>
        <v>3918</v>
      </c>
      <c r="I288" s="25">
        <v>150.19999999999999</v>
      </c>
      <c r="J288" s="67">
        <v>111</v>
      </c>
      <c r="K288" s="25"/>
      <c r="L288" s="24"/>
      <c r="M288" s="24"/>
      <c r="N288" s="24"/>
      <c r="O288" s="65">
        <f t="shared" si="169"/>
        <v>210.28</v>
      </c>
      <c r="P288" s="47">
        <f>E288*S288</f>
        <v>4039.5</v>
      </c>
      <c r="Q288" s="47">
        <f>E288*T288</f>
        <v>2132.4</v>
      </c>
      <c r="R288" s="48">
        <f t="shared" si="166"/>
        <v>6171.9</v>
      </c>
      <c r="S288" s="48">
        <v>269.3</v>
      </c>
      <c r="T288" s="48">
        <v>142.16</v>
      </c>
      <c r="U288" s="48">
        <f t="shared" si="167"/>
        <v>411.46</v>
      </c>
      <c r="V288" s="31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</row>
    <row r="289" spans="1:37" x14ac:dyDescent="0.4">
      <c r="A289" s="33">
        <v>241</v>
      </c>
      <c r="B289" s="33">
        <v>180</v>
      </c>
      <c r="C289" s="31" t="s">
        <v>180</v>
      </c>
      <c r="D289" s="33" t="s">
        <v>34</v>
      </c>
      <c r="E289" s="25">
        <v>5.94</v>
      </c>
      <c r="F289" s="45">
        <f t="shared" si="161"/>
        <v>11947.42</v>
      </c>
      <c r="G289" s="45">
        <f t="shared" si="162"/>
        <v>5444.01</v>
      </c>
      <c r="H289" s="45">
        <f t="shared" si="163"/>
        <v>17391.43</v>
      </c>
      <c r="I289" s="25">
        <v>2011.35</v>
      </c>
      <c r="J289" s="67">
        <v>916.5</v>
      </c>
      <c r="K289" s="25"/>
      <c r="L289" s="24"/>
      <c r="M289" s="24"/>
      <c r="N289" s="24"/>
      <c r="O289" s="65">
        <f t="shared" si="169"/>
        <v>2815.89</v>
      </c>
      <c r="P289" s="47">
        <f>E289*S289</f>
        <v>21421.42</v>
      </c>
      <c r="Q289" s="47">
        <f>E289*T289</f>
        <v>6972.13</v>
      </c>
      <c r="R289" s="48">
        <f t="shared" si="166"/>
        <v>28393.55</v>
      </c>
      <c r="S289" s="48">
        <v>3606.3</v>
      </c>
      <c r="T289" s="48">
        <v>1173.76</v>
      </c>
      <c r="U289" s="48">
        <f t="shared" si="167"/>
        <v>4780.0600000000004</v>
      </c>
      <c r="V289" s="31" t="s">
        <v>181</v>
      </c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</row>
    <row r="290" spans="1:37" ht="28.5" x14ac:dyDescent="0.4">
      <c r="A290" s="33">
        <v>242</v>
      </c>
      <c r="B290" s="33">
        <v>181</v>
      </c>
      <c r="C290" s="31" t="s">
        <v>182</v>
      </c>
      <c r="D290" s="33" t="s">
        <v>34</v>
      </c>
      <c r="E290" s="25">
        <v>1.98</v>
      </c>
      <c r="F290" s="45">
        <f t="shared" si="161"/>
        <v>10226.700000000001</v>
      </c>
      <c r="G290" s="45">
        <f t="shared" si="162"/>
        <v>18216</v>
      </c>
      <c r="H290" s="45">
        <f t="shared" si="163"/>
        <v>28442.7</v>
      </c>
      <c r="I290" s="25">
        <v>5165</v>
      </c>
      <c r="J290" s="67">
        <v>9200</v>
      </c>
      <c r="K290" s="25"/>
      <c r="L290" s="100"/>
      <c r="M290" s="100"/>
      <c r="N290" s="100"/>
      <c r="O290" s="65">
        <f t="shared" si="169"/>
        <v>7231</v>
      </c>
      <c r="P290" s="47">
        <f>E290*S290</f>
        <v>18336.21</v>
      </c>
      <c r="Q290" s="47">
        <f>E290*T290</f>
        <v>23329.13</v>
      </c>
      <c r="R290" s="48">
        <f t="shared" si="166"/>
        <v>41665.339999999997</v>
      </c>
      <c r="S290" s="48">
        <v>9260.7099999999991</v>
      </c>
      <c r="T290" s="48">
        <v>11782.39</v>
      </c>
      <c r="U290" s="48">
        <f t="shared" si="167"/>
        <v>21043.1</v>
      </c>
      <c r="V290" s="101" t="s">
        <v>183</v>
      </c>
      <c r="W290" s="102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</row>
    <row r="291" spans="1:37" x14ac:dyDescent="0.4">
      <c r="A291" s="39"/>
      <c r="B291" s="39"/>
      <c r="C291" s="34" t="s">
        <v>184</v>
      </c>
      <c r="D291" s="39"/>
      <c r="E291" s="35"/>
      <c r="F291" s="59">
        <f t="shared" ref="F291:H291" si="170">SUM(F293:F389)</f>
        <v>707166.7</v>
      </c>
      <c r="G291" s="59">
        <f t="shared" si="170"/>
        <v>179552.54</v>
      </c>
      <c r="H291" s="59">
        <f t="shared" si="170"/>
        <v>886719.24</v>
      </c>
      <c r="I291" s="35"/>
      <c r="J291" s="35"/>
      <c r="K291" s="35"/>
      <c r="L291" s="60"/>
      <c r="M291" s="60"/>
      <c r="N291" s="60"/>
      <c r="O291" s="61"/>
      <c r="P291" s="59"/>
      <c r="Q291" s="59"/>
      <c r="R291" s="59"/>
      <c r="S291" s="48">
        <v>0</v>
      </c>
      <c r="T291" s="48">
        <v>0</v>
      </c>
      <c r="U291" s="48">
        <f t="shared" si="167"/>
        <v>0</v>
      </c>
      <c r="V291" s="63"/>
      <c r="W291" s="23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</row>
    <row r="292" spans="1:37" ht="28.5" x14ac:dyDescent="0.4">
      <c r="A292" s="33"/>
      <c r="B292" s="33"/>
      <c r="C292" s="34" t="s">
        <v>185</v>
      </c>
      <c r="D292" s="33"/>
      <c r="E292" s="25"/>
      <c r="F292" s="45">
        <f t="shared" ref="F292:F389" si="171">E292*I292</f>
        <v>0</v>
      </c>
      <c r="G292" s="45">
        <f t="shared" ref="G292:G389" si="172">E292*J292</f>
        <v>0</v>
      </c>
      <c r="H292" s="45">
        <f t="shared" ref="H292:H389" si="173">F292+G292</f>
        <v>0</v>
      </c>
      <c r="I292" s="25"/>
      <c r="J292" s="25"/>
      <c r="K292" s="25"/>
      <c r="L292" s="24"/>
      <c r="M292" s="24"/>
      <c r="N292" s="24"/>
      <c r="O292" s="52"/>
      <c r="P292" s="47">
        <f>E292*S292</f>
        <v>0</v>
      </c>
      <c r="Q292" s="47">
        <f>E292*T292</f>
        <v>0</v>
      </c>
      <c r="R292" s="48">
        <f t="shared" si="166"/>
        <v>0</v>
      </c>
      <c r="S292" s="48">
        <v>0</v>
      </c>
      <c r="T292" s="48">
        <v>0</v>
      </c>
      <c r="U292" s="48">
        <f t="shared" si="167"/>
        <v>0</v>
      </c>
      <c r="V292" s="31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</row>
    <row r="293" spans="1:37" x14ac:dyDescent="0.4">
      <c r="A293" s="33">
        <v>243</v>
      </c>
      <c r="B293" s="33">
        <v>182</v>
      </c>
      <c r="C293" s="31" t="s">
        <v>186</v>
      </c>
      <c r="D293" s="33" t="s">
        <v>26</v>
      </c>
      <c r="E293" s="25">
        <v>4</v>
      </c>
      <c r="F293" s="45">
        <f t="shared" si="171"/>
        <v>7048.16</v>
      </c>
      <c r="G293" s="45">
        <f t="shared" si="172"/>
        <v>0</v>
      </c>
      <c r="H293" s="45">
        <f t="shared" si="173"/>
        <v>7048.16</v>
      </c>
      <c r="I293" s="25">
        <v>1762.04</v>
      </c>
      <c r="J293" s="25"/>
      <c r="K293" s="25"/>
      <c r="L293" s="24"/>
      <c r="M293" s="24"/>
      <c r="N293" s="24"/>
      <c r="O293" s="68">
        <f t="shared" ref="O293:O300" si="174">I293*$N$3</f>
        <v>2819.26</v>
      </c>
      <c r="P293" s="47">
        <f>E293*S293</f>
        <v>14442.44</v>
      </c>
      <c r="Q293" s="47">
        <f>E293*T293</f>
        <v>0</v>
      </c>
      <c r="R293" s="48">
        <f t="shared" si="166"/>
        <v>14442.44</v>
      </c>
      <c r="S293" s="48">
        <v>3610.61</v>
      </c>
      <c r="T293" s="48">
        <v>0</v>
      </c>
      <c r="U293" s="48">
        <f t="shared" si="167"/>
        <v>3610.61</v>
      </c>
      <c r="V293" s="31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</row>
    <row r="294" spans="1:37" x14ac:dyDescent="0.4">
      <c r="A294" s="33">
        <v>244</v>
      </c>
      <c r="B294" s="33">
        <v>183</v>
      </c>
      <c r="C294" s="31" t="s">
        <v>187</v>
      </c>
      <c r="D294" s="33" t="s">
        <v>26</v>
      </c>
      <c r="E294" s="25">
        <v>4</v>
      </c>
      <c r="F294" s="45">
        <f t="shared" si="171"/>
        <v>592.32000000000005</v>
      </c>
      <c r="G294" s="45">
        <f t="shared" si="172"/>
        <v>0</v>
      </c>
      <c r="H294" s="45">
        <f t="shared" si="173"/>
        <v>592.32000000000005</v>
      </c>
      <c r="I294" s="25">
        <v>148.08000000000001</v>
      </c>
      <c r="J294" s="25"/>
      <c r="K294" s="25"/>
      <c r="L294" s="24"/>
      <c r="M294" s="24"/>
      <c r="N294" s="24"/>
      <c r="O294" s="68">
        <f t="shared" si="174"/>
        <v>236.93</v>
      </c>
      <c r="P294" s="47">
        <f>E294*S294</f>
        <v>1213.76</v>
      </c>
      <c r="Q294" s="47">
        <f>E294*T294</f>
        <v>0</v>
      </c>
      <c r="R294" s="48">
        <f t="shared" si="166"/>
        <v>1213.76</v>
      </c>
      <c r="S294" s="48">
        <v>303.44</v>
      </c>
      <c r="T294" s="48">
        <v>0</v>
      </c>
      <c r="U294" s="48">
        <f t="shared" si="167"/>
        <v>303.44</v>
      </c>
      <c r="V294" s="31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</row>
    <row r="295" spans="1:37" x14ac:dyDescent="0.4">
      <c r="A295" s="33">
        <v>245</v>
      </c>
      <c r="B295" s="33">
        <v>184</v>
      </c>
      <c r="C295" s="31" t="s">
        <v>188</v>
      </c>
      <c r="D295" s="33" t="s">
        <v>26</v>
      </c>
      <c r="E295" s="25">
        <v>4</v>
      </c>
      <c r="F295" s="45">
        <f t="shared" si="171"/>
        <v>420.84</v>
      </c>
      <c r="G295" s="45">
        <f t="shared" si="172"/>
        <v>0</v>
      </c>
      <c r="H295" s="45">
        <f t="shared" si="173"/>
        <v>420.84</v>
      </c>
      <c r="I295" s="25">
        <v>105.21</v>
      </c>
      <c r="J295" s="25"/>
      <c r="K295" s="25"/>
      <c r="L295" s="24"/>
      <c r="M295" s="24"/>
      <c r="N295" s="24"/>
      <c r="O295" s="68">
        <f t="shared" si="174"/>
        <v>168.34</v>
      </c>
      <c r="P295" s="47">
        <f>E295*S295</f>
        <v>862.36</v>
      </c>
      <c r="Q295" s="47">
        <f>E295*T295</f>
        <v>0</v>
      </c>
      <c r="R295" s="48">
        <f t="shared" si="166"/>
        <v>862.36</v>
      </c>
      <c r="S295" s="48">
        <v>215.59</v>
      </c>
      <c r="T295" s="48">
        <v>0</v>
      </c>
      <c r="U295" s="48">
        <f t="shared" si="167"/>
        <v>215.59</v>
      </c>
      <c r="V295" s="31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</row>
    <row r="296" spans="1:37" x14ac:dyDescent="0.4">
      <c r="A296" s="33">
        <v>246</v>
      </c>
      <c r="B296" s="33">
        <v>185</v>
      </c>
      <c r="C296" s="31" t="s">
        <v>189</v>
      </c>
      <c r="D296" s="33" t="s">
        <v>179</v>
      </c>
      <c r="E296" s="25">
        <v>79</v>
      </c>
      <c r="F296" s="45">
        <f t="shared" si="171"/>
        <v>8848</v>
      </c>
      <c r="G296" s="45">
        <f t="shared" si="172"/>
        <v>6320</v>
      </c>
      <c r="H296" s="45">
        <f t="shared" si="173"/>
        <v>15168</v>
      </c>
      <c r="I296" s="25">
        <v>112</v>
      </c>
      <c r="J296" s="67">
        <v>80</v>
      </c>
      <c r="K296" s="25"/>
      <c r="L296" s="24"/>
      <c r="M296" s="24"/>
      <c r="N296" s="24"/>
      <c r="O296" s="68">
        <f t="shared" si="174"/>
        <v>179.2</v>
      </c>
      <c r="P296" s="47">
        <f>E296*S296</f>
        <v>18130.5</v>
      </c>
      <c r="Q296" s="47">
        <f>E296*T296</f>
        <v>8094.34</v>
      </c>
      <c r="R296" s="48">
        <f t="shared" si="166"/>
        <v>26224.84</v>
      </c>
      <c r="S296" s="48">
        <v>229.5</v>
      </c>
      <c r="T296" s="48">
        <v>102.46</v>
      </c>
      <c r="U296" s="48">
        <f t="shared" si="167"/>
        <v>331.96</v>
      </c>
      <c r="V296" s="31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</row>
    <row r="297" spans="1:37" ht="28.5" x14ac:dyDescent="0.4">
      <c r="A297" s="33">
        <v>247</v>
      </c>
      <c r="B297" s="33">
        <v>186</v>
      </c>
      <c r="C297" s="31" t="s">
        <v>190</v>
      </c>
      <c r="D297" s="33" t="s">
        <v>179</v>
      </c>
      <c r="E297" s="25">
        <v>79</v>
      </c>
      <c r="F297" s="45">
        <f t="shared" si="171"/>
        <v>69915</v>
      </c>
      <c r="G297" s="45">
        <f t="shared" si="172"/>
        <v>65807</v>
      </c>
      <c r="H297" s="45">
        <f t="shared" si="173"/>
        <v>135722</v>
      </c>
      <c r="I297" s="25">
        <v>885</v>
      </c>
      <c r="J297" s="25">
        <v>833</v>
      </c>
      <c r="K297" s="25"/>
      <c r="L297" s="24"/>
      <c r="M297" s="24"/>
      <c r="N297" s="24"/>
      <c r="O297" s="68">
        <f t="shared" si="174"/>
        <v>1416</v>
      </c>
      <c r="P297" s="47">
        <f>E297*S297</f>
        <v>143263.34</v>
      </c>
      <c r="Q297" s="47">
        <f>E297*T297</f>
        <v>84278.78</v>
      </c>
      <c r="R297" s="48">
        <f t="shared" si="166"/>
        <v>227542.12</v>
      </c>
      <c r="S297" s="48">
        <v>1813.46</v>
      </c>
      <c r="T297" s="48">
        <v>1066.82</v>
      </c>
      <c r="U297" s="48">
        <f t="shared" si="167"/>
        <v>2880.28</v>
      </c>
      <c r="V297" s="31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</row>
    <row r="298" spans="1:37" x14ac:dyDescent="0.4">
      <c r="A298" s="33">
        <v>248</v>
      </c>
      <c r="B298" s="33">
        <v>187</v>
      </c>
      <c r="C298" s="31" t="s">
        <v>191</v>
      </c>
      <c r="D298" s="33" t="s">
        <v>179</v>
      </c>
      <c r="E298" s="25">
        <v>79</v>
      </c>
      <c r="F298" s="45">
        <f t="shared" si="171"/>
        <v>16245.56</v>
      </c>
      <c r="G298" s="45">
        <f t="shared" si="172"/>
        <v>3397</v>
      </c>
      <c r="H298" s="45">
        <f t="shared" si="173"/>
        <v>19642.560000000001</v>
      </c>
      <c r="I298" s="25">
        <v>205.64</v>
      </c>
      <c r="J298" s="67">
        <v>43</v>
      </c>
      <c r="K298" s="25"/>
      <c r="L298" s="24"/>
      <c r="M298" s="24"/>
      <c r="N298" s="24"/>
      <c r="O298" s="68">
        <f t="shared" si="174"/>
        <v>329.02</v>
      </c>
      <c r="P298" s="47">
        <f>E298*S298</f>
        <v>33288.230000000003</v>
      </c>
      <c r="Q298" s="47">
        <f>E298*T298</f>
        <v>4350.53</v>
      </c>
      <c r="R298" s="48">
        <f t="shared" si="166"/>
        <v>37638.76</v>
      </c>
      <c r="S298" s="48">
        <v>421.37</v>
      </c>
      <c r="T298" s="48">
        <v>55.07</v>
      </c>
      <c r="U298" s="48">
        <f t="shared" si="167"/>
        <v>476.44</v>
      </c>
      <c r="V298" s="31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</row>
    <row r="299" spans="1:37" ht="28.5" x14ac:dyDescent="0.4">
      <c r="A299" s="33">
        <v>249</v>
      </c>
      <c r="B299" s="33">
        <v>188</v>
      </c>
      <c r="C299" s="31" t="s">
        <v>192</v>
      </c>
      <c r="D299" s="33" t="s">
        <v>179</v>
      </c>
      <c r="E299" s="25">
        <v>79</v>
      </c>
      <c r="F299" s="45">
        <f t="shared" si="171"/>
        <v>12087</v>
      </c>
      <c r="G299" s="45">
        <f t="shared" si="172"/>
        <v>19750</v>
      </c>
      <c r="H299" s="45">
        <f t="shared" si="173"/>
        <v>31837</v>
      </c>
      <c r="I299" s="25">
        <v>153</v>
      </c>
      <c r="J299" s="67">
        <v>250</v>
      </c>
      <c r="K299" s="25"/>
      <c r="L299" s="24"/>
      <c r="M299" s="24"/>
      <c r="N299" s="24"/>
      <c r="O299" s="68">
        <f t="shared" si="174"/>
        <v>244.8</v>
      </c>
      <c r="P299" s="47">
        <f>E299*S299</f>
        <v>24767.29</v>
      </c>
      <c r="Q299" s="47">
        <f>E299*T299</f>
        <v>25293.43</v>
      </c>
      <c r="R299" s="48">
        <f t="shared" si="166"/>
        <v>50060.72</v>
      </c>
      <c r="S299" s="48">
        <v>313.51</v>
      </c>
      <c r="T299" s="48">
        <v>320.17</v>
      </c>
      <c r="U299" s="48">
        <f t="shared" si="167"/>
        <v>633.67999999999995</v>
      </c>
      <c r="V299" s="31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</row>
    <row r="300" spans="1:37" ht="28.5" x14ac:dyDescent="0.4">
      <c r="A300" s="33">
        <v>250</v>
      </c>
      <c r="B300" s="33">
        <v>189</v>
      </c>
      <c r="C300" s="31" t="s">
        <v>193</v>
      </c>
      <c r="D300" s="33" t="s">
        <v>34</v>
      </c>
      <c r="E300" s="25">
        <v>0.16</v>
      </c>
      <c r="F300" s="45">
        <f t="shared" si="171"/>
        <v>10686</v>
      </c>
      <c r="G300" s="45">
        <f t="shared" si="172"/>
        <v>912</v>
      </c>
      <c r="H300" s="45">
        <f t="shared" si="173"/>
        <v>11598</v>
      </c>
      <c r="I300" s="97">
        <v>66787.5</v>
      </c>
      <c r="J300" s="25">
        <v>5700</v>
      </c>
      <c r="K300" s="25"/>
      <c r="L300" s="24"/>
      <c r="M300" s="24"/>
      <c r="N300" s="24"/>
      <c r="O300" s="68">
        <f t="shared" si="174"/>
        <v>106860</v>
      </c>
      <c r="P300" s="47">
        <f>E300*S300</f>
        <v>21896.81</v>
      </c>
      <c r="Q300" s="47">
        <f>E300*T300</f>
        <v>1167.99</v>
      </c>
      <c r="R300" s="48">
        <f t="shared" si="166"/>
        <v>23064.799999999999</v>
      </c>
      <c r="S300" s="48">
        <v>136855.06</v>
      </c>
      <c r="T300" s="48">
        <v>7299.96</v>
      </c>
      <c r="U300" s="48">
        <f t="shared" si="167"/>
        <v>144155.01999999999</v>
      </c>
      <c r="V300" s="31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</row>
    <row r="301" spans="1:37" x14ac:dyDescent="0.4">
      <c r="A301" s="33"/>
      <c r="B301" s="33"/>
      <c r="C301" s="34" t="s">
        <v>194</v>
      </c>
      <c r="D301" s="33"/>
      <c r="E301" s="25"/>
      <c r="F301" s="45">
        <f t="shared" si="171"/>
        <v>0</v>
      </c>
      <c r="G301" s="45">
        <f t="shared" si="172"/>
        <v>0</v>
      </c>
      <c r="H301" s="45">
        <f t="shared" si="173"/>
        <v>0</v>
      </c>
      <c r="I301" s="25"/>
      <c r="J301" s="25"/>
      <c r="K301" s="25"/>
      <c r="L301" s="24"/>
      <c r="M301" s="24"/>
      <c r="N301" s="24"/>
      <c r="O301" s="52"/>
      <c r="P301" s="47">
        <f>E301*S301</f>
        <v>0</v>
      </c>
      <c r="Q301" s="47">
        <f>E301*T301</f>
        <v>0</v>
      </c>
      <c r="R301" s="48">
        <f t="shared" si="166"/>
        <v>0</v>
      </c>
      <c r="S301" s="48">
        <v>0</v>
      </c>
      <c r="T301" s="48">
        <v>0</v>
      </c>
      <c r="U301" s="48">
        <f t="shared" si="167"/>
        <v>0</v>
      </c>
      <c r="V301" s="31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</row>
    <row r="302" spans="1:37" x14ac:dyDescent="0.4">
      <c r="A302" s="33">
        <v>251</v>
      </c>
      <c r="B302" s="33">
        <v>190</v>
      </c>
      <c r="C302" s="31" t="s">
        <v>195</v>
      </c>
      <c r="D302" s="33" t="s">
        <v>26</v>
      </c>
      <c r="E302" s="25">
        <v>22.8</v>
      </c>
      <c r="F302" s="45">
        <f t="shared" si="171"/>
        <v>40174.51</v>
      </c>
      <c r="G302" s="45">
        <f t="shared" si="172"/>
        <v>0</v>
      </c>
      <c r="H302" s="45">
        <f t="shared" si="173"/>
        <v>40174.51</v>
      </c>
      <c r="I302" s="25">
        <v>1762.04</v>
      </c>
      <c r="J302" s="25"/>
      <c r="K302" s="25"/>
      <c r="L302" s="24"/>
      <c r="M302" s="24"/>
      <c r="N302" s="24"/>
      <c r="O302" s="68">
        <f t="shared" ref="O302:O305" si="175">I302*$N$3</f>
        <v>2819.26</v>
      </c>
      <c r="P302" s="47">
        <f>E302*S302</f>
        <v>82321.91</v>
      </c>
      <c r="Q302" s="47">
        <f>E302*T302</f>
        <v>0</v>
      </c>
      <c r="R302" s="48">
        <f t="shared" si="166"/>
        <v>82321.91</v>
      </c>
      <c r="S302" s="48">
        <v>3610.61</v>
      </c>
      <c r="T302" s="48">
        <v>0</v>
      </c>
      <c r="U302" s="48">
        <f t="shared" si="167"/>
        <v>3610.61</v>
      </c>
      <c r="V302" s="31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</row>
    <row r="303" spans="1:37" x14ac:dyDescent="0.4">
      <c r="A303" s="33">
        <v>252</v>
      </c>
      <c r="B303" s="33">
        <v>191</v>
      </c>
      <c r="C303" s="31" t="s">
        <v>196</v>
      </c>
      <c r="D303" s="33" t="s">
        <v>26</v>
      </c>
      <c r="E303" s="25">
        <v>22.8</v>
      </c>
      <c r="F303" s="45">
        <f t="shared" si="171"/>
        <v>3376.22</v>
      </c>
      <c r="G303" s="45">
        <f t="shared" si="172"/>
        <v>0</v>
      </c>
      <c r="H303" s="45">
        <f t="shared" si="173"/>
        <v>3376.22</v>
      </c>
      <c r="I303" s="25">
        <v>148.08000000000001</v>
      </c>
      <c r="J303" s="25"/>
      <c r="K303" s="25"/>
      <c r="L303" s="24"/>
      <c r="M303" s="24"/>
      <c r="N303" s="24"/>
      <c r="O303" s="68">
        <f t="shared" si="175"/>
        <v>236.93</v>
      </c>
      <c r="P303" s="47">
        <f>E303*S303</f>
        <v>6918.43</v>
      </c>
      <c r="Q303" s="47">
        <f>E303*T303</f>
        <v>0</v>
      </c>
      <c r="R303" s="48">
        <f t="shared" si="166"/>
        <v>6918.43</v>
      </c>
      <c r="S303" s="48">
        <v>303.44</v>
      </c>
      <c r="T303" s="48">
        <v>0</v>
      </c>
      <c r="U303" s="48">
        <f t="shared" si="167"/>
        <v>303.44</v>
      </c>
      <c r="V303" s="31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</row>
    <row r="304" spans="1:37" x14ac:dyDescent="0.4">
      <c r="A304" s="33">
        <v>253</v>
      </c>
      <c r="B304" s="33">
        <v>192</v>
      </c>
      <c r="C304" s="31" t="s">
        <v>197</v>
      </c>
      <c r="D304" s="33" t="s">
        <v>26</v>
      </c>
      <c r="E304" s="25">
        <v>22.8</v>
      </c>
      <c r="F304" s="45">
        <f t="shared" si="171"/>
        <v>2398.79</v>
      </c>
      <c r="G304" s="45">
        <f t="shared" si="172"/>
        <v>0</v>
      </c>
      <c r="H304" s="45">
        <f t="shared" si="173"/>
        <v>2398.79</v>
      </c>
      <c r="I304" s="25">
        <v>105.21</v>
      </c>
      <c r="J304" s="25"/>
      <c r="K304" s="25"/>
      <c r="L304" s="24"/>
      <c r="M304" s="24"/>
      <c r="N304" s="24"/>
      <c r="O304" s="68">
        <f t="shared" si="175"/>
        <v>168.34</v>
      </c>
      <c r="P304" s="47">
        <f>E304*S304</f>
        <v>4915.45</v>
      </c>
      <c r="Q304" s="47">
        <f>E304*T304</f>
        <v>0</v>
      </c>
      <c r="R304" s="48">
        <f t="shared" si="166"/>
        <v>4915.45</v>
      </c>
      <c r="S304" s="48">
        <v>215.59</v>
      </c>
      <c r="T304" s="48">
        <v>0</v>
      </c>
      <c r="U304" s="48">
        <f t="shared" si="167"/>
        <v>215.59</v>
      </c>
      <c r="V304" s="31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</row>
    <row r="305" spans="1:37" ht="28.5" x14ac:dyDescent="0.4">
      <c r="A305" s="33">
        <v>254</v>
      </c>
      <c r="B305" s="33">
        <v>193</v>
      </c>
      <c r="C305" s="31" t="s">
        <v>105</v>
      </c>
      <c r="D305" s="33" t="s">
        <v>26</v>
      </c>
      <c r="E305" s="25">
        <v>22.8</v>
      </c>
      <c r="F305" s="45">
        <f t="shared" si="171"/>
        <v>6770.23</v>
      </c>
      <c r="G305" s="45">
        <f t="shared" si="172"/>
        <v>1003.2</v>
      </c>
      <c r="H305" s="45">
        <f t="shared" si="173"/>
        <v>7773.43</v>
      </c>
      <c r="I305" s="25">
        <v>296.94</v>
      </c>
      <c r="J305" s="25">
        <v>44</v>
      </c>
      <c r="K305" s="25"/>
      <c r="L305" s="24"/>
      <c r="M305" s="24"/>
      <c r="N305" s="24"/>
      <c r="O305" s="68">
        <f t="shared" si="175"/>
        <v>475.1</v>
      </c>
      <c r="P305" s="47">
        <f>E305*S305</f>
        <v>13872.89</v>
      </c>
      <c r="Q305" s="47">
        <f>E305*T305</f>
        <v>1284.78</v>
      </c>
      <c r="R305" s="48">
        <f t="shared" si="166"/>
        <v>15157.67</v>
      </c>
      <c r="S305" s="48">
        <v>608.46</v>
      </c>
      <c r="T305" s="48">
        <v>56.35</v>
      </c>
      <c r="U305" s="48">
        <f t="shared" si="167"/>
        <v>664.81</v>
      </c>
      <c r="V305" s="31" t="s">
        <v>198</v>
      </c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</row>
    <row r="306" spans="1:37" ht="28.5" x14ac:dyDescent="0.4">
      <c r="A306" s="33"/>
      <c r="B306" s="33"/>
      <c r="C306" s="34" t="s">
        <v>199</v>
      </c>
      <c r="D306" s="33"/>
      <c r="E306" s="25"/>
      <c r="F306" s="45">
        <f t="shared" si="171"/>
        <v>0</v>
      </c>
      <c r="G306" s="45">
        <f t="shared" si="172"/>
        <v>0</v>
      </c>
      <c r="H306" s="45">
        <f t="shared" si="173"/>
        <v>0</v>
      </c>
      <c r="I306" s="25"/>
      <c r="J306" s="25"/>
      <c r="K306" s="25"/>
      <c r="L306" s="24"/>
      <c r="M306" s="24"/>
      <c r="N306" s="24"/>
      <c r="O306" s="52"/>
      <c r="P306" s="47">
        <f>E306*S306</f>
        <v>0</v>
      </c>
      <c r="Q306" s="47">
        <f>E306*T306</f>
        <v>0</v>
      </c>
      <c r="R306" s="48">
        <f t="shared" si="166"/>
        <v>0</v>
      </c>
      <c r="S306" s="48">
        <v>0</v>
      </c>
      <c r="T306" s="48">
        <v>0</v>
      </c>
      <c r="U306" s="48">
        <f t="shared" si="167"/>
        <v>0</v>
      </c>
      <c r="V306" s="31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</row>
    <row r="307" spans="1:37" x14ac:dyDescent="0.4">
      <c r="A307" s="33">
        <v>255</v>
      </c>
      <c r="B307" s="33">
        <v>194</v>
      </c>
      <c r="C307" s="31" t="s">
        <v>200</v>
      </c>
      <c r="D307" s="33" t="s">
        <v>101</v>
      </c>
      <c r="E307" s="25">
        <v>38</v>
      </c>
      <c r="F307" s="45">
        <f t="shared" si="171"/>
        <v>12388</v>
      </c>
      <c r="G307" s="45">
        <f t="shared" si="172"/>
        <v>0</v>
      </c>
      <c r="H307" s="45">
        <f t="shared" si="173"/>
        <v>12388</v>
      </c>
      <c r="I307" s="25">
        <v>326</v>
      </c>
      <c r="J307" s="25"/>
      <c r="K307" s="25"/>
      <c r="L307" s="24"/>
      <c r="M307" s="24"/>
      <c r="N307" s="24"/>
      <c r="O307" s="68">
        <f t="shared" ref="O307:O313" si="176">I307*$N$3</f>
        <v>521.6</v>
      </c>
      <c r="P307" s="47">
        <f>E307*S307</f>
        <v>25384.38</v>
      </c>
      <c r="Q307" s="47">
        <f>E307*T307</f>
        <v>0</v>
      </c>
      <c r="R307" s="48">
        <f t="shared" si="166"/>
        <v>25384.38</v>
      </c>
      <c r="S307" s="48">
        <v>668.01</v>
      </c>
      <c r="T307" s="48">
        <v>0</v>
      </c>
      <c r="U307" s="48">
        <f t="shared" si="167"/>
        <v>668.01</v>
      </c>
      <c r="V307" s="31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</row>
    <row r="308" spans="1:37" ht="28.5" x14ac:dyDescent="0.4">
      <c r="A308" s="33">
        <v>256</v>
      </c>
      <c r="B308" s="33">
        <v>195</v>
      </c>
      <c r="C308" s="31" t="s">
        <v>201</v>
      </c>
      <c r="D308" s="33" t="s">
        <v>99</v>
      </c>
      <c r="E308" s="25">
        <v>3.76</v>
      </c>
      <c r="F308" s="45">
        <f t="shared" si="171"/>
        <v>7136.48</v>
      </c>
      <c r="G308" s="45">
        <f t="shared" si="172"/>
        <v>206.8</v>
      </c>
      <c r="H308" s="45">
        <f t="shared" si="173"/>
        <v>7343.28</v>
      </c>
      <c r="I308" s="25">
        <v>1898</v>
      </c>
      <c r="J308" s="67">
        <v>55</v>
      </c>
      <c r="K308" s="25"/>
      <c r="L308" s="24"/>
      <c r="M308" s="24"/>
      <c r="N308" s="24"/>
      <c r="O308" s="68">
        <f t="shared" si="176"/>
        <v>3036.8</v>
      </c>
      <c r="P308" s="47">
        <f>E308*S308</f>
        <v>14623.43</v>
      </c>
      <c r="Q308" s="47">
        <f>E308*T308</f>
        <v>264.85000000000002</v>
      </c>
      <c r="R308" s="48">
        <f t="shared" si="166"/>
        <v>14888.28</v>
      </c>
      <c r="S308" s="48">
        <v>3889.21</v>
      </c>
      <c r="T308" s="48">
        <v>70.44</v>
      </c>
      <c r="U308" s="48">
        <f t="shared" si="167"/>
        <v>3959.65</v>
      </c>
      <c r="V308" s="31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</row>
    <row r="309" spans="1:37" x14ac:dyDescent="0.4">
      <c r="A309" s="33">
        <v>257</v>
      </c>
      <c r="B309" s="33">
        <v>196</v>
      </c>
      <c r="C309" s="31" t="s">
        <v>102</v>
      </c>
      <c r="D309" s="33" t="s">
        <v>26</v>
      </c>
      <c r="E309" s="25">
        <v>5.2</v>
      </c>
      <c r="F309" s="45">
        <f t="shared" si="171"/>
        <v>9162.61</v>
      </c>
      <c r="G309" s="45">
        <f t="shared" si="172"/>
        <v>0</v>
      </c>
      <c r="H309" s="45">
        <f t="shared" si="173"/>
        <v>9162.61</v>
      </c>
      <c r="I309" s="25">
        <v>1762.04</v>
      </c>
      <c r="J309" s="25"/>
      <c r="K309" s="25"/>
      <c r="L309" s="24"/>
      <c r="M309" s="24"/>
      <c r="N309" s="24"/>
      <c r="O309" s="68">
        <f t="shared" si="176"/>
        <v>2819.26</v>
      </c>
      <c r="P309" s="47">
        <f>E309*S309</f>
        <v>18775.169999999998</v>
      </c>
      <c r="Q309" s="47">
        <f>E309*T309</f>
        <v>0</v>
      </c>
      <c r="R309" s="48">
        <f t="shared" si="166"/>
        <v>18775.169999999998</v>
      </c>
      <c r="S309" s="48">
        <v>3610.61</v>
      </c>
      <c r="T309" s="48">
        <v>0</v>
      </c>
      <c r="U309" s="48">
        <f t="shared" si="167"/>
        <v>3610.61</v>
      </c>
      <c r="V309" s="31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</row>
    <row r="310" spans="1:37" x14ac:dyDescent="0.4">
      <c r="A310" s="33">
        <v>258</v>
      </c>
      <c r="B310" s="33">
        <v>197</v>
      </c>
      <c r="C310" s="31" t="s">
        <v>103</v>
      </c>
      <c r="D310" s="33" t="s">
        <v>26</v>
      </c>
      <c r="E310" s="25">
        <v>5.2</v>
      </c>
      <c r="F310" s="45">
        <f t="shared" si="171"/>
        <v>770.02</v>
      </c>
      <c r="G310" s="45">
        <f t="shared" si="172"/>
        <v>0</v>
      </c>
      <c r="H310" s="45">
        <f t="shared" si="173"/>
        <v>770.02</v>
      </c>
      <c r="I310" s="25">
        <v>148.08000000000001</v>
      </c>
      <c r="J310" s="25"/>
      <c r="K310" s="25"/>
      <c r="L310" s="24"/>
      <c r="M310" s="24"/>
      <c r="N310" s="24"/>
      <c r="O310" s="68">
        <f t="shared" si="176"/>
        <v>236.93</v>
      </c>
      <c r="P310" s="47">
        <f>E310*S310</f>
        <v>1577.89</v>
      </c>
      <c r="Q310" s="47">
        <f>E310*T310</f>
        <v>0</v>
      </c>
      <c r="R310" s="48">
        <f t="shared" si="166"/>
        <v>1577.89</v>
      </c>
      <c r="S310" s="48">
        <v>303.44</v>
      </c>
      <c r="T310" s="48">
        <v>0</v>
      </c>
      <c r="U310" s="48">
        <f t="shared" si="167"/>
        <v>303.44</v>
      </c>
      <c r="V310" s="31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</row>
    <row r="311" spans="1:37" x14ac:dyDescent="0.4">
      <c r="A311" s="33">
        <v>259</v>
      </c>
      <c r="B311" s="33">
        <v>198</v>
      </c>
      <c r="C311" s="31" t="s">
        <v>140</v>
      </c>
      <c r="D311" s="33" t="s">
        <v>26</v>
      </c>
      <c r="E311" s="25">
        <v>5.2</v>
      </c>
      <c r="F311" s="45">
        <f t="shared" si="171"/>
        <v>547.09</v>
      </c>
      <c r="G311" s="45">
        <f t="shared" si="172"/>
        <v>0</v>
      </c>
      <c r="H311" s="45">
        <f t="shared" si="173"/>
        <v>547.09</v>
      </c>
      <c r="I311" s="25">
        <v>105.21</v>
      </c>
      <c r="J311" s="25"/>
      <c r="K311" s="25"/>
      <c r="L311" s="24"/>
      <c r="M311" s="24"/>
      <c r="N311" s="24"/>
      <c r="O311" s="68">
        <f t="shared" si="176"/>
        <v>168.34</v>
      </c>
      <c r="P311" s="47">
        <f>E311*S311</f>
        <v>1121.07</v>
      </c>
      <c r="Q311" s="47">
        <f>E311*T311</f>
        <v>0</v>
      </c>
      <c r="R311" s="48">
        <f t="shared" si="166"/>
        <v>1121.07</v>
      </c>
      <c r="S311" s="48">
        <v>215.59</v>
      </c>
      <c r="T311" s="48">
        <v>0</v>
      </c>
      <c r="U311" s="48">
        <f t="shared" si="167"/>
        <v>215.59</v>
      </c>
      <c r="V311" s="31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</row>
    <row r="312" spans="1:37" ht="28.5" x14ac:dyDescent="0.4">
      <c r="A312" s="33">
        <v>260</v>
      </c>
      <c r="B312" s="33">
        <v>199</v>
      </c>
      <c r="C312" s="31" t="s">
        <v>202</v>
      </c>
      <c r="D312" s="33" t="s">
        <v>26</v>
      </c>
      <c r="E312" s="25">
        <v>5.2</v>
      </c>
      <c r="F312" s="45">
        <f t="shared" si="171"/>
        <v>8247.2000000000007</v>
      </c>
      <c r="G312" s="45">
        <f t="shared" si="172"/>
        <v>936</v>
      </c>
      <c r="H312" s="45">
        <f t="shared" si="173"/>
        <v>9183.2000000000007</v>
      </c>
      <c r="I312" s="25">
        <v>1586</v>
      </c>
      <c r="J312" s="67">
        <v>180</v>
      </c>
      <c r="K312" s="25"/>
      <c r="L312" s="24"/>
      <c r="M312" s="24"/>
      <c r="N312" s="24"/>
      <c r="O312" s="68">
        <f t="shared" si="176"/>
        <v>2537.6</v>
      </c>
      <c r="P312" s="47">
        <f>E312*S312</f>
        <v>16899.43</v>
      </c>
      <c r="Q312" s="47">
        <f>E312*T312</f>
        <v>1198.76</v>
      </c>
      <c r="R312" s="48">
        <f t="shared" si="166"/>
        <v>18098.189999999999</v>
      </c>
      <c r="S312" s="48">
        <v>3249.89</v>
      </c>
      <c r="T312" s="48">
        <v>230.53</v>
      </c>
      <c r="U312" s="48">
        <f t="shared" si="167"/>
        <v>3480.42</v>
      </c>
      <c r="V312" s="31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</row>
    <row r="313" spans="1:37" ht="28.5" x14ac:dyDescent="0.4">
      <c r="A313" s="33">
        <v>261</v>
      </c>
      <c r="B313" s="33">
        <v>200</v>
      </c>
      <c r="C313" s="31" t="s">
        <v>203</v>
      </c>
      <c r="D313" s="33" t="s">
        <v>26</v>
      </c>
      <c r="E313" s="25">
        <v>5.2</v>
      </c>
      <c r="F313" s="45">
        <f t="shared" si="171"/>
        <v>16733.599999999999</v>
      </c>
      <c r="G313" s="45">
        <f t="shared" si="172"/>
        <v>496.08</v>
      </c>
      <c r="H313" s="45">
        <f t="shared" si="173"/>
        <v>17229.68</v>
      </c>
      <c r="I313" s="25">
        <v>3218</v>
      </c>
      <c r="J313" s="67">
        <v>95.4</v>
      </c>
      <c r="K313" s="25"/>
      <c r="L313" s="24"/>
      <c r="M313" s="24"/>
      <c r="N313" s="24"/>
      <c r="O313" s="68">
        <f t="shared" si="176"/>
        <v>5148.8</v>
      </c>
      <c r="P313" s="47">
        <f>E313*S313</f>
        <v>34289.01</v>
      </c>
      <c r="Q313" s="47">
        <f>E313*T313</f>
        <v>635.34</v>
      </c>
      <c r="R313" s="48">
        <f t="shared" si="166"/>
        <v>34924.35</v>
      </c>
      <c r="S313" s="48">
        <v>6594.04</v>
      </c>
      <c r="T313" s="48">
        <v>122.18</v>
      </c>
      <c r="U313" s="48">
        <f t="shared" si="167"/>
        <v>6716.22</v>
      </c>
      <c r="V313" s="31" t="s">
        <v>204</v>
      </c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</row>
    <row r="314" spans="1:37" x14ac:dyDescent="0.4">
      <c r="A314" s="33"/>
      <c r="B314" s="33"/>
      <c r="C314" s="34" t="s">
        <v>205</v>
      </c>
      <c r="D314" s="33"/>
      <c r="E314" s="25"/>
      <c r="F314" s="45">
        <f t="shared" si="171"/>
        <v>0</v>
      </c>
      <c r="G314" s="45">
        <f t="shared" si="172"/>
        <v>0</v>
      </c>
      <c r="H314" s="45">
        <f t="shared" si="173"/>
        <v>0</v>
      </c>
      <c r="I314" s="25"/>
      <c r="J314" s="25"/>
      <c r="K314" s="25"/>
      <c r="L314" s="24"/>
      <c r="M314" s="24"/>
      <c r="N314" s="24"/>
      <c r="O314" s="52"/>
      <c r="P314" s="47">
        <f>E314*S314</f>
        <v>0</v>
      </c>
      <c r="Q314" s="47">
        <f>E314*T314</f>
        <v>0</v>
      </c>
      <c r="R314" s="48">
        <f t="shared" si="166"/>
        <v>0</v>
      </c>
      <c r="S314" s="48">
        <v>0</v>
      </c>
      <c r="T314" s="48">
        <v>0</v>
      </c>
      <c r="U314" s="48">
        <f t="shared" si="167"/>
        <v>0</v>
      </c>
      <c r="V314" s="31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</row>
    <row r="315" spans="1:37" x14ac:dyDescent="0.4">
      <c r="A315" s="33">
        <v>262</v>
      </c>
      <c r="B315" s="33">
        <v>201</v>
      </c>
      <c r="C315" s="31" t="s">
        <v>206</v>
      </c>
      <c r="D315" s="33" t="s">
        <v>26</v>
      </c>
      <c r="E315" s="25">
        <v>2.7</v>
      </c>
      <c r="F315" s="45">
        <f t="shared" si="171"/>
        <v>4757.51</v>
      </c>
      <c r="G315" s="45">
        <f t="shared" si="172"/>
        <v>0</v>
      </c>
      <c r="H315" s="45">
        <f t="shared" si="173"/>
        <v>4757.51</v>
      </c>
      <c r="I315" s="25">
        <v>1762.04</v>
      </c>
      <c r="J315" s="25"/>
      <c r="K315" s="25"/>
      <c r="L315" s="24"/>
      <c r="M315" s="24"/>
      <c r="N315" s="24"/>
      <c r="O315" s="68">
        <f t="shared" ref="O315:O317" si="177">I315*$N$3</f>
        <v>2819.26</v>
      </c>
      <c r="P315" s="47">
        <f>E315*S315</f>
        <v>9748.65</v>
      </c>
      <c r="Q315" s="47">
        <f>E315*T315</f>
        <v>0</v>
      </c>
      <c r="R315" s="48">
        <f t="shared" si="166"/>
        <v>9748.65</v>
      </c>
      <c r="S315" s="48">
        <v>3610.61</v>
      </c>
      <c r="T315" s="48">
        <v>0</v>
      </c>
      <c r="U315" s="48">
        <f t="shared" si="167"/>
        <v>3610.61</v>
      </c>
      <c r="V315" s="31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</row>
    <row r="316" spans="1:37" x14ac:dyDescent="0.4">
      <c r="A316" s="33">
        <v>263</v>
      </c>
      <c r="B316" s="33">
        <v>202</v>
      </c>
      <c r="C316" s="31" t="s">
        <v>207</v>
      </c>
      <c r="D316" s="33" t="s">
        <v>26</v>
      </c>
      <c r="E316" s="25">
        <v>2.7</v>
      </c>
      <c r="F316" s="45">
        <f t="shared" si="171"/>
        <v>399.82</v>
      </c>
      <c r="G316" s="45">
        <f t="shared" si="172"/>
        <v>0</v>
      </c>
      <c r="H316" s="45">
        <f t="shared" si="173"/>
        <v>399.82</v>
      </c>
      <c r="I316" s="25">
        <v>148.08000000000001</v>
      </c>
      <c r="J316" s="25"/>
      <c r="K316" s="25"/>
      <c r="L316" s="24"/>
      <c r="M316" s="24"/>
      <c r="N316" s="24"/>
      <c r="O316" s="68">
        <f t="shared" si="177"/>
        <v>236.93</v>
      </c>
      <c r="P316" s="47">
        <f>E316*S316</f>
        <v>819.29</v>
      </c>
      <c r="Q316" s="47">
        <f>E316*T316</f>
        <v>0</v>
      </c>
      <c r="R316" s="48">
        <f t="shared" si="166"/>
        <v>819.29</v>
      </c>
      <c r="S316" s="48">
        <v>303.44</v>
      </c>
      <c r="T316" s="48">
        <v>0</v>
      </c>
      <c r="U316" s="48">
        <f t="shared" si="167"/>
        <v>303.44</v>
      </c>
      <c r="V316" s="31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</row>
    <row r="317" spans="1:37" x14ac:dyDescent="0.4">
      <c r="A317" s="33">
        <v>264</v>
      </c>
      <c r="B317" s="33">
        <v>203</v>
      </c>
      <c r="C317" s="31" t="s">
        <v>208</v>
      </c>
      <c r="D317" s="33" t="s">
        <v>179</v>
      </c>
      <c r="E317" s="25">
        <v>84</v>
      </c>
      <c r="F317" s="45">
        <f t="shared" si="171"/>
        <v>2940</v>
      </c>
      <c r="G317" s="45">
        <f t="shared" si="172"/>
        <v>0</v>
      </c>
      <c r="H317" s="45">
        <f t="shared" si="173"/>
        <v>2940</v>
      </c>
      <c r="I317" s="25">
        <v>35</v>
      </c>
      <c r="J317" s="25"/>
      <c r="K317" s="25"/>
      <c r="L317" s="24"/>
      <c r="M317" s="24"/>
      <c r="N317" s="24"/>
      <c r="O317" s="68">
        <f t="shared" si="177"/>
        <v>56</v>
      </c>
      <c r="P317" s="47">
        <f>E317*S317</f>
        <v>6024.48</v>
      </c>
      <c r="Q317" s="47">
        <f>E317*T317</f>
        <v>0</v>
      </c>
      <c r="R317" s="48">
        <f t="shared" si="166"/>
        <v>6024.48</v>
      </c>
      <c r="S317" s="48">
        <v>71.72</v>
      </c>
      <c r="T317" s="48">
        <v>0</v>
      </c>
      <c r="U317" s="48">
        <f t="shared" si="167"/>
        <v>71.72</v>
      </c>
      <c r="V317" s="31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</row>
    <row r="318" spans="1:37" x14ac:dyDescent="0.4">
      <c r="A318" s="33"/>
      <c r="B318" s="33"/>
      <c r="C318" s="34" t="s">
        <v>209</v>
      </c>
      <c r="D318" s="33"/>
      <c r="E318" s="25"/>
      <c r="F318" s="45">
        <f t="shared" si="171"/>
        <v>0</v>
      </c>
      <c r="G318" s="45">
        <f t="shared" si="172"/>
        <v>0</v>
      </c>
      <c r="H318" s="45">
        <f t="shared" si="173"/>
        <v>0</v>
      </c>
      <c r="I318" s="25"/>
      <c r="J318" s="25"/>
      <c r="K318" s="25"/>
      <c r="L318" s="24"/>
      <c r="M318" s="24"/>
      <c r="N318" s="24"/>
      <c r="O318" s="52"/>
      <c r="P318" s="47">
        <f>E318*S318</f>
        <v>0</v>
      </c>
      <c r="Q318" s="47">
        <f>E318*T318</f>
        <v>0</v>
      </c>
      <c r="R318" s="48">
        <f t="shared" si="166"/>
        <v>0</v>
      </c>
      <c r="S318" s="48">
        <v>0</v>
      </c>
      <c r="T318" s="48">
        <v>0</v>
      </c>
      <c r="U318" s="48">
        <f t="shared" si="167"/>
        <v>0</v>
      </c>
      <c r="V318" s="31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</row>
    <row r="319" spans="1:37" x14ac:dyDescent="0.4">
      <c r="A319" s="33">
        <v>265</v>
      </c>
      <c r="B319" s="33">
        <v>204</v>
      </c>
      <c r="C319" s="31" t="s">
        <v>200</v>
      </c>
      <c r="D319" s="33" t="s">
        <v>101</v>
      </c>
      <c r="E319" s="25">
        <v>11</v>
      </c>
      <c r="F319" s="45">
        <f t="shared" si="171"/>
        <v>3586</v>
      </c>
      <c r="G319" s="45">
        <f t="shared" si="172"/>
        <v>0</v>
      </c>
      <c r="H319" s="45">
        <f t="shared" si="173"/>
        <v>3586</v>
      </c>
      <c r="I319" s="25">
        <v>326</v>
      </c>
      <c r="J319" s="25"/>
      <c r="K319" s="25"/>
      <c r="L319" s="24"/>
      <c r="M319" s="24"/>
      <c r="N319" s="24"/>
      <c r="O319" s="68">
        <f t="shared" ref="O319:O325" si="178">I319*$N$3</f>
        <v>521.6</v>
      </c>
      <c r="P319" s="47">
        <f>E319*S319</f>
        <v>7348.11</v>
      </c>
      <c r="Q319" s="47">
        <f>E319*T319</f>
        <v>0</v>
      </c>
      <c r="R319" s="48">
        <f t="shared" si="166"/>
        <v>7348.11</v>
      </c>
      <c r="S319" s="48">
        <v>668.01</v>
      </c>
      <c r="T319" s="48">
        <v>0</v>
      </c>
      <c r="U319" s="48">
        <f t="shared" si="167"/>
        <v>668.01</v>
      </c>
      <c r="V319" s="31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</row>
    <row r="320" spans="1:37" x14ac:dyDescent="0.4">
      <c r="A320" s="33">
        <v>266</v>
      </c>
      <c r="B320" s="33">
        <v>205</v>
      </c>
      <c r="C320" s="31" t="s">
        <v>210</v>
      </c>
      <c r="D320" s="33" t="s">
        <v>99</v>
      </c>
      <c r="E320" s="25">
        <v>1.08</v>
      </c>
      <c r="F320" s="45">
        <f t="shared" si="171"/>
        <v>2049.84</v>
      </c>
      <c r="G320" s="45">
        <f t="shared" si="172"/>
        <v>77.400000000000006</v>
      </c>
      <c r="H320" s="45">
        <f t="shared" si="173"/>
        <v>2127.2399999999998</v>
      </c>
      <c r="I320" s="25">
        <v>1898</v>
      </c>
      <c r="J320" s="67">
        <f>86/1.2</f>
        <v>71.67</v>
      </c>
      <c r="K320" s="25"/>
      <c r="L320" s="24"/>
      <c r="M320" s="24"/>
      <c r="N320" s="24"/>
      <c r="O320" s="68">
        <f t="shared" si="178"/>
        <v>3036.8</v>
      </c>
      <c r="P320" s="47">
        <f>E320*S320</f>
        <v>4200.3500000000004</v>
      </c>
      <c r="Q320" s="47">
        <f>E320*T320</f>
        <v>99.13</v>
      </c>
      <c r="R320" s="48">
        <f t="shared" si="166"/>
        <v>4299.4799999999996</v>
      </c>
      <c r="S320" s="48">
        <v>3889.21</v>
      </c>
      <c r="T320" s="48">
        <v>91.79</v>
      </c>
      <c r="U320" s="48">
        <f t="shared" si="167"/>
        <v>3981</v>
      </c>
      <c r="V320" s="31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</row>
    <row r="321" spans="1:37" x14ac:dyDescent="0.4">
      <c r="A321" s="33">
        <v>267</v>
      </c>
      <c r="B321" s="33">
        <v>206</v>
      </c>
      <c r="C321" s="31" t="s">
        <v>102</v>
      </c>
      <c r="D321" s="33" t="s">
        <v>26</v>
      </c>
      <c r="E321" s="25">
        <v>1.7</v>
      </c>
      <c r="F321" s="45">
        <f t="shared" si="171"/>
        <v>2995.47</v>
      </c>
      <c r="G321" s="45">
        <f t="shared" si="172"/>
        <v>0</v>
      </c>
      <c r="H321" s="45">
        <f t="shared" si="173"/>
        <v>2995.47</v>
      </c>
      <c r="I321" s="25">
        <v>1762.04</v>
      </c>
      <c r="J321" s="25"/>
      <c r="K321" s="25"/>
      <c r="L321" s="24"/>
      <c r="M321" s="24"/>
      <c r="N321" s="24"/>
      <c r="O321" s="68">
        <f t="shared" si="178"/>
        <v>2819.26</v>
      </c>
      <c r="P321" s="47">
        <f>E321*S321</f>
        <v>6138.04</v>
      </c>
      <c r="Q321" s="47">
        <f>E321*T321</f>
        <v>0</v>
      </c>
      <c r="R321" s="48">
        <f t="shared" si="166"/>
        <v>6138.04</v>
      </c>
      <c r="S321" s="48">
        <v>3610.61</v>
      </c>
      <c r="T321" s="48">
        <v>0</v>
      </c>
      <c r="U321" s="48">
        <f t="shared" si="167"/>
        <v>3610.61</v>
      </c>
      <c r="V321" s="31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</row>
    <row r="322" spans="1:37" x14ac:dyDescent="0.4">
      <c r="A322" s="33">
        <v>268</v>
      </c>
      <c r="B322" s="33">
        <v>207</v>
      </c>
      <c r="C322" s="31" t="s">
        <v>103</v>
      </c>
      <c r="D322" s="33" t="s">
        <v>26</v>
      </c>
      <c r="E322" s="25">
        <v>1.7</v>
      </c>
      <c r="F322" s="45">
        <f t="shared" si="171"/>
        <v>251.74</v>
      </c>
      <c r="G322" s="45">
        <f t="shared" si="172"/>
        <v>0</v>
      </c>
      <c r="H322" s="45">
        <f t="shared" si="173"/>
        <v>251.74</v>
      </c>
      <c r="I322" s="25">
        <v>148.08000000000001</v>
      </c>
      <c r="J322" s="25"/>
      <c r="K322" s="25"/>
      <c r="L322" s="24"/>
      <c r="M322" s="24"/>
      <c r="N322" s="24"/>
      <c r="O322" s="68">
        <f t="shared" si="178"/>
        <v>236.93</v>
      </c>
      <c r="P322" s="47">
        <f>E322*S322</f>
        <v>515.85</v>
      </c>
      <c r="Q322" s="47">
        <f>E322*T322</f>
        <v>0</v>
      </c>
      <c r="R322" s="48">
        <f t="shared" si="166"/>
        <v>515.85</v>
      </c>
      <c r="S322" s="48">
        <v>303.44</v>
      </c>
      <c r="T322" s="48">
        <v>0</v>
      </c>
      <c r="U322" s="48">
        <f t="shared" si="167"/>
        <v>303.44</v>
      </c>
      <c r="V322" s="31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</row>
    <row r="323" spans="1:37" x14ac:dyDescent="0.4">
      <c r="A323" s="33">
        <v>269</v>
      </c>
      <c r="B323" s="33">
        <v>208</v>
      </c>
      <c r="C323" s="31" t="s">
        <v>140</v>
      </c>
      <c r="D323" s="33" t="s">
        <v>26</v>
      </c>
      <c r="E323" s="25">
        <v>1.7</v>
      </c>
      <c r="F323" s="45">
        <f t="shared" si="171"/>
        <v>178.86</v>
      </c>
      <c r="G323" s="45">
        <f t="shared" si="172"/>
        <v>0</v>
      </c>
      <c r="H323" s="45">
        <f t="shared" si="173"/>
        <v>178.86</v>
      </c>
      <c r="I323" s="25">
        <v>105.21</v>
      </c>
      <c r="J323" s="25"/>
      <c r="K323" s="25"/>
      <c r="L323" s="24"/>
      <c r="M323" s="24"/>
      <c r="N323" s="24"/>
      <c r="O323" s="68">
        <f t="shared" si="178"/>
        <v>168.34</v>
      </c>
      <c r="P323" s="47">
        <f>E323*S323</f>
        <v>366.5</v>
      </c>
      <c r="Q323" s="47">
        <f>E323*T323</f>
        <v>0</v>
      </c>
      <c r="R323" s="48">
        <f t="shared" si="166"/>
        <v>366.5</v>
      </c>
      <c r="S323" s="48">
        <v>215.59</v>
      </c>
      <c r="T323" s="48">
        <v>0</v>
      </c>
      <c r="U323" s="48">
        <f t="shared" si="167"/>
        <v>215.59</v>
      </c>
      <c r="V323" s="31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</row>
    <row r="324" spans="1:37" ht="28.5" x14ac:dyDescent="0.4">
      <c r="A324" s="33">
        <v>270</v>
      </c>
      <c r="B324" s="33">
        <v>209</v>
      </c>
      <c r="C324" s="31" t="s">
        <v>202</v>
      </c>
      <c r="D324" s="33" t="s">
        <v>26</v>
      </c>
      <c r="E324" s="25">
        <v>1.7</v>
      </c>
      <c r="F324" s="45">
        <f t="shared" si="171"/>
        <v>2696.2</v>
      </c>
      <c r="G324" s="45">
        <f t="shared" si="172"/>
        <v>93.5</v>
      </c>
      <c r="H324" s="45">
        <f t="shared" si="173"/>
        <v>2789.7</v>
      </c>
      <c r="I324" s="25">
        <v>1586</v>
      </c>
      <c r="J324" s="67">
        <v>55</v>
      </c>
      <c r="K324" s="25"/>
      <c r="L324" s="24"/>
      <c r="M324" s="24"/>
      <c r="N324" s="24"/>
      <c r="O324" s="68">
        <f t="shared" si="178"/>
        <v>2537.6</v>
      </c>
      <c r="P324" s="47">
        <f>E324*S324</f>
        <v>5524.81</v>
      </c>
      <c r="Q324" s="47">
        <f>E324*T324</f>
        <v>119.75</v>
      </c>
      <c r="R324" s="48">
        <f t="shared" si="166"/>
        <v>5644.56</v>
      </c>
      <c r="S324" s="48">
        <v>3249.89</v>
      </c>
      <c r="T324" s="48">
        <v>70.44</v>
      </c>
      <c r="U324" s="48">
        <f t="shared" si="167"/>
        <v>3320.33</v>
      </c>
      <c r="V324" s="31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</row>
    <row r="325" spans="1:37" ht="28.5" x14ac:dyDescent="0.4">
      <c r="A325" s="33">
        <v>271</v>
      </c>
      <c r="B325" s="33">
        <v>210</v>
      </c>
      <c r="C325" s="31" t="s">
        <v>203</v>
      </c>
      <c r="D325" s="33" t="s">
        <v>26</v>
      </c>
      <c r="E325" s="25">
        <v>1.7</v>
      </c>
      <c r="F325" s="45">
        <f t="shared" si="171"/>
        <v>5470.6</v>
      </c>
      <c r="G325" s="45">
        <f t="shared" si="172"/>
        <v>162.18</v>
      </c>
      <c r="H325" s="45">
        <f t="shared" si="173"/>
        <v>5632.78</v>
      </c>
      <c r="I325" s="25">
        <v>3218</v>
      </c>
      <c r="J325" s="67">
        <v>95.4</v>
      </c>
      <c r="K325" s="25"/>
      <c r="L325" s="24"/>
      <c r="M325" s="24"/>
      <c r="N325" s="24"/>
      <c r="O325" s="68">
        <f t="shared" si="178"/>
        <v>5148.8</v>
      </c>
      <c r="P325" s="47">
        <f>E325*S325</f>
        <v>11209.87</v>
      </c>
      <c r="Q325" s="47">
        <f>E325*T325</f>
        <v>207.71</v>
      </c>
      <c r="R325" s="48">
        <f t="shared" si="166"/>
        <v>11417.58</v>
      </c>
      <c r="S325" s="48">
        <v>6594.04</v>
      </c>
      <c r="T325" s="48">
        <v>122.18</v>
      </c>
      <c r="U325" s="48">
        <f t="shared" si="167"/>
        <v>6716.22</v>
      </c>
      <c r="V325" s="31" t="s">
        <v>204</v>
      </c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</row>
    <row r="326" spans="1:37" ht="28.5" x14ac:dyDescent="0.4">
      <c r="A326" s="33"/>
      <c r="B326" s="33"/>
      <c r="C326" s="34" t="s">
        <v>211</v>
      </c>
      <c r="D326" s="33"/>
      <c r="E326" s="25"/>
      <c r="F326" s="45">
        <f t="shared" si="171"/>
        <v>0</v>
      </c>
      <c r="G326" s="45">
        <f t="shared" si="172"/>
        <v>0</v>
      </c>
      <c r="H326" s="45">
        <f t="shared" si="173"/>
        <v>0</v>
      </c>
      <c r="I326" s="25"/>
      <c r="J326" s="25"/>
      <c r="K326" s="25"/>
      <c r="L326" s="24"/>
      <c r="M326" s="24"/>
      <c r="N326" s="24"/>
      <c r="O326" s="52"/>
      <c r="P326" s="47">
        <f>E326*S326</f>
        <v>0</v>
      </c>
      <c r="Q326" s="47">
        <f>E326*T326</f>
        <v>0</v>
      </c>
      <c r="R326" s="48">
        <f t="shared" si="166"/>
        <v>0</v>
      </c>
      <c r="S326" s="48">
        <v>0</v>
      </c>
      <c r="T326" s="48">
        <v>0</v>
      </c>
      <c r="U326" s="48">
        <f t="shared" si="167"/>
        <v>0</v>
      </c>
      <c r="V326" s="31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</row>
    <row r="327" spans="1:37" x14ac:dyDescent="0.4">
      <c r="A327" s="33">
        <v>272</v>
      </c>
      <c r="B327" s="33">
        <v>211</v>
      </c>
      <c r="C327" s="31" t="s">
        <v>102</v>
      </c>
      <c r="D327" s="33" t="s">
        <v>26</v>
      </c>
      <c r="E327" s="25">
        <v>9.98</v>
      </c>
      <c r="F327" s="45">
        <f t="shared" si="171"/>
        <v>17585.16</v>
      </c>
      <c r="G327" s="45">
        <f t="shared" si="172"/>
        <v>0</v>
      </c>
      <c r="H327" s="45">
        <f t="shared" si="173"/>
        <v>17585.16</v>
      </c>
      <c r="I327" s="25">
        <v>1762.04</v>
      </c>
      <c r="J327" s="25"/>
      <c r="K327" s="25"/>
      <c r="L327" s="24"/>
      <c r="M327" s="24"/>
      <c r="N327" s="24"/>
      <c r="O327" s="68">
        <f t="shared" ref="O327:O330" si="179">I327*$N$3</f>
        <v>2819.26</v>
      </c>
      <c r="P327" s="47">
        <f>E327*S327</f>
        <v>36033.89</v>
      </c>
      <c r="Q327" s="47">
        <f>E327*T327</f>
        <v>0</v>
      </c>
      <c r="R327" s="48">
        <f t="shared" si="166"/>
        <v>36033.89</v>
      </c>
      <c r="S327" s="48">
        <v>3610.61</v>
      </c>
      <c r="T327" s="48">
        <v>0</v>
      </c>
      <c r="U327" s="48">
        <f t="shared" si="167"/>
        <v>3610.61</v>
      </c>
      <c r="V327" s="31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</row>
    <row r="328" spans="1:37" x14ac:dyDescent="0.4">
      <c r="A328" s="33">
        <v>273</v>
      </c>
      <c r="B328" s="33">
        <v>212</v>
      </c>
      <c r="C328" s="31" t="s">
        <v>103</v>
      </c>
      <c r="D328" s="33" t="s">
        <v>26</v>
      </c>
      <c r="E328" s="25">
        <v>9.98</v>
      </c>
      <c r="F328" s="45">
        <f t="shared" si="171"/>
        <v>1477.84</v>
      </c>
      <c r="G328" s="45">
        <f t="shared" si="172"/>
        <v>0</v>
      </c>
      <c r="H328" s="45">
        <f t="shared" si="173"/>
        <v>1477.84</v>
      </c>
      <c r="I328" s="25">
        <v>148.08000000000001</v>
      </c>
      <c r="J328" s="25"/>
      <c r="K328" s="25"/>
      <c r="L328" s="24"/>
      <c r="M328" s="24"/>
      <c r="N328" s="24"/>
      <c r="O328" s="68">
        <f t="shared" si="179"/>
        <v>236.93</v>
      </c>
      <c r="P328" s="47">
        <f>E328*S328</f>
        <v>3028.33</v>
      </c>
      <c r="Q328" s="47">
        <f>E328*T328</f>
        <v>0</v>
      </c>
      <c r="R328" s="48">
        <f t="shared" si="166"/>
        <v>3028.33</v>
      </c>
      <c r="S328" s="48">
        <v>303.44</v>
      </c>
      <c r="T328" s="48">
        <v>0</v>
      </c>
      <c r="U328" s="48">
        <f t="shared" si="167"/>
        <v>303.44</v>
      </c>
      <c r="V328" s="31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</row>
    <row r="329" spans="1:37" x14ac:dyDescent="0.4">
      <c r="A329" s="33">
        <v>274</v>
      </c>
      <c r="B329" s="33">
        <v>213</v>
      </c>
      <c r="C329" s="31" t="s">
        <v>140</v>
      </c>
      <c r="D329" s="33" t="s">
        <v>26</v>
      </c>
      <c r="E329" s="25">
        <v>9.98</v>
      </c>
      <c r="F329" s="45">
        <f t="shared" si="171"/>
        <v>1050</v>
      </c>
      <c r="G329" s="45">
        <f t="shared" si="172"/>
        <v>0</v>
      </c>
      <c r="H329" s="45">
        <f t="shared" si="173"/>
        <v>1050</v>
      </c>
      <c r="I329" s="25">
        <v>105.21</v>
      </c>
      <c r="J329" s="25"/>
      <c r="K329" s="25"/>
      <c r="L329" s="24"/>
      <c r="M329" s="24"/>
      <c r="N329" s="24"/>
      <c r="O329" s="68">
        <f t="shared" si="179"/>
        <v>168.34</v>
      </c>
      <c r="P329" s="47">
        <f>E329*S329</f>
        <v>2151.59</v>
      </c>
      <c r="Q329" s="47">
        <f>E329*T329</f>
        <v>0</v>
      </c>
      <c r="R329" s="48">
        <f t="shared" ref="R329:R392" si="180">P329+Q329</f>
        <v>2151.59</v>
      </c>
      <c r="S329" s="48">
        <v>215.59</v>
      </c>
      <c r="T329" s="48">
        <v>0</v>
      </c>
      <c r="U329" s="48">
        <f t="shared" ref="U329:U392" si="181">S329+T329</f>
        <v>215.59</v>
      </c>
      <c r="V329" s="31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</row>
    <row r="330" spans="1:37" ht="28.5" x14ac:dyDescent="0.4">
      <c r="A330" s="33">
        <v>275</v>
      </c>
      <c r="B330" s="33">
        <v>214</v>
      </c>
      <c r="C330" s="31" t="s">
        <v>212</v>
      </c>
      <c r="D330" s="33" t="s">
        <v>26</v>
      </c>
      <c r="E330" s="25">
        <v>9.98</v>
      </c>
      <c r="F330" s="45">
        <f t="shared" si="171"/>
        <v>6087.8</v>
      </c>
      <c r="G330" s="45">
        <f t="shared" si="172"/>
        <v>748.5</v>
      </c>
      <c r="H330" s="45">
        <f t="shared" si="173"/>
        <v>6836.3</v>
      </c>
      <c r="I330" s="25">
        <v>610</v>
      </c>
      <c r="J330" s="67">
        <v>75</v>
      </c>
      <c r="K330" s="25"/>
      <c r="L330" s="24"/>
      <c r="M330" s="24"/>
      <c r="N330" s="24"/>
      <c r="O330" s="68">
        <f t="shared" si="179"/>
        <v>976</v>
      </c>
      <c r="P330" s="47">
        <f>E330*S330</f>
        <v>12474.6</v>
      </c>
      <c r="Q330" s="47">
        <f>E330*T330</f>
        <v>958.58</v>
      </c>
      <c r="R330" s="48">
        <f t="shared" si="180"/>
        <v>13433.18</v>
      </c>
      <c r="S330" s="48">
        <v>1249.96</v>
      </c>
      <c r="T330" s="48">
        <v>96.05</v>
      </c>
      <c r="U330" s="48">
        <f t="shared" si="181"/>
        <v>1346.01</v>
      </c>
      <c r="V330" s="31" t="s">
        <v>213</v>
      </c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</row>
    <row r="331" spans="1:37" x14ac:dyDescent="0.4">
      <c r="A331" s="33"/>
      <c r="B331" s="33"/>
      <c r="C331" s="81" t="s">
        <v>214</v>
      </c>
      <c r="D331" s="49"/>
      <c r="E331" s="50"/>
      <c r="F331" s="45">
        <f t="shared" si="171"/>
        <v>0</v>
      </c>
      <c r="G331" s="45">
        <f t="shared" si="172"/>
        <v>0</v>
      </c>
      <c r="H331" s="45">
        <f t="shared" si="173"/>
        <v>0</v>
      </c>
      <c r="I331" s="25"/>
      <c r="J331" s="25"/>
      <c r="K331" s="25"/>
      <c r="L331" s="24"/>
      <c r="M331" s="24"/>
      <c r="N331" s="24"/>
      <c r="O331" s="52"/>
      <c r="P331" s="47">
        <f>E331*S331</f>
        <v>0</v>
      </c>
      <c r="Q331" s="47">
        <f>E331*T331</f>
        <v>0</v>
      </c>
      <c r="R331" s="48">
        <f t="shared" si="180"/>
        <v>0</v>
      </c>
      <c r="S331" s="48">
        <v>0</v>
      </c>
      <c r="T331" s="48">
        <v>0</v>
      </c>
      <c r="U331" s="48">
        <f t="shared" si="181"/>
        <v>0</v>
      </c>
      <c r="V331" s="31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</row>
    <row r="332" spans="1:37" x14ac:dyDescent="0.4">
      <c r="A332" s="33">
        <v>276</v>
      </c>
      <c r="B332" s="33">
        <v>215</v>
      </c>
      <c r="C332" s="31" t="s">
        <v>215</v>
      </c>
      <c r="D332" s="33" t="s">
        <v>101</v>
      </c>
      <c r="E332" s="25">
        <v>1</v>
      </c>
      <c r="F332" s="45">
        <f t="shared" si="171"/>
        <v>6572</v>
      </c>
      <c r="G332" s="45">
        <f t="shared" si="172"/>
        <v>5000</v>
      </c>
      <c r="H332" s="45">
        <f t="shared" si="173"/>
        <v>11572</v>
      </c>
      <c r="I332" s="25">
        <v>6572</v>
      </c>
      <c r="J332" s="55">
        <v>5000</v>
      </c>
      <c r="K332" s="25"/>
      <c r="L332" s="24"/>
      <c r="M332" s="24"/>
      <c r="N332" s="24"/>
      <c r="O332" s="65">
        <f t="shared" ref="O332:O336" si="182">I332*$M$3</f>
        <v>9200.7999999999993</v>
      </c>
      <c r="P332" s="47">
        <f>E332*S332</f>
        <v>11783.42</v>
      </c>
      <c r="Q332" s="47">
        <f>E332*T332</f>
        <v>6403.47</v>
      </c>
      <c r="R332" s="48">
        <f t="shared" si="180"/>
        <v>18186.89</v>
      </c>
      <c r="S332" s="48">
        <v>11783.42</v>
      </c>
      <c r="T332" s="48">
        <v>6403.47</v>
      </c>
      <c r="U332" s="48">
        <f t="shared" si="181"/>
        <v>18186.89</v>
      </c>
      <c r="V332" s="31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</row>
    <row r="333" spans="1:37" x14ac:dyDescent="0.4">
      <c r="A333" s="33">
        <v>277</v>
      </c>
      <c r="B333" s="33">
        <v>216</v>
      </c>
      <c r="C333" s="31" t="s">
        <v>55</v>
      </c>
      <c r="D333" s="33" t="s">
        <v>26</v>
      </c>
      <c r="E333" s="25">
        <v>0.1</v>
      </c>
      <c r="F333" s="45">
        <f t="shared" si="171"/>
        <v>176.2</v>
      </c>
      <c r="G333" s="45">
        <f t="shared" si="172"/>
        <v>0</v>
      </c>
      <c r="H333" s="45">
        <f t="shared" si="173"/>
        <v>176.2</v>
      </c>
      <c r="I333" s="25">
        <v>1762.04</v>
      </c>
      <c r="J333" s="25"/>
      <c r="K333" s="25"/>
      <c r="L333" s="24"/>
      <c r="M333" s="24"/>
      <c r="N333" s="24"/>
      <c r="O333" s="65">
        <f t="shared" si="182"/>
        <v>2466.86</v>
      </c>
      <c r="P333" s="47">
        <f>E333*S333</f>
        <v>315.93</v>
      </c>
      <c r="Q333" s="47">
        <f>E333*T333</f>
        <v>0</v>
      </c>
      <c r="R333" s="48">
        <f t="shared" si="180"/>
        <v>315.93</v>
      </c>
      <c r="S333" s="48">
        <v>3159.3</v>
      </c>
      <c r="T333" s="48">
        <v>0</v>
      </c>
      <c r="U333" s="48">
        <f t="shared" si="181"/>
        <v>3159.3</v>
      </c>
      <c r="V333" s="31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</row>
    <row r="334" spans="1:37" x14ac:dyDescent="0.4">
      <c r="A334" s="33">
        <v>278</v>
      </c>
      <c r="B334" s="33">
        <v>217</v>
      </c>
      <c r="C334" s="31" t="s">
        <v>216</v>
      </c>
      <c r="D334" s="33" t="s">
        <v>26</v>
      </c>
      <c r="E334" s="25">
        <v>0.1</v>
      </c>
      <c r="F334" s="45">
        <f t="shared" si="171"/>
        <v>14.81</v>
      </c>
      <c r="G334" s="45">
        <f t="shared" si="172"/>
        <v>0</v>
      </c>
      <c r="H334" s="45">
        <f t="shared" si="173"/>
        <v>14.81</v>
      </c>
      <c r="I334" s="25">
        <v>148.08000000000001</v>
      </c>
      <c r="J334" s="25"/>
      <c r="K334" s="25"/>
      <c r="L334" s="24"/>
      <c r="M334" s="24"/>
      <c r="N334" s="24"/>
      <c r="O334" s="65">
        <f t="shared" si="182"/>
        <v>207.31</v>
      </c>
      <c r="P334" s="47">
        <f>E334*S334</f>
        <v>26.55</v>
      </c>
      <c r="Q334" s="47">
        <f>E334*T334</f>
        <v>0</v>
      </c>
      <c r="R334" s="48">
        <f t="shared" si="180"/>
        <v>26.55</v>
      </c>
      <c r="S334" s="48">
        <v>265.5</v>
      </c>
      <c r="T334" s="48">
        <v>0</v>
      </c>
      <c r="U334" s="48">
        <f t="shared" si="181"/>
        <v>265.5</v>
      </c>
      <c r="V334" s="31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</row>
    <row r="335" spans="1:37" x14ac:dyDescent="0.4">
      <c r="A335" s="33">
        <v>279</v>
      </c>
      <c r="B335" s="33">
        <v>218</v>
      </c>
      <c r="C335" s="31" t="s">
        <v>217</v>
      </c>
      <c r="D335" s="33" t="s">
        <v>26</v>
      </c>
      <c r="E335" s="25">
        <v>0.1</v>
      </c>
      <c r="F335" s="45">
        <f t="shared" si="171"/>
        <v>10.52</v>
      </c>
      <c r="G335" s="45">
        <f t="shared" si="172"/>
        <v>0</v>
      </c>
      <c r="H335" s="45">
        <f t="shared" si="173"/>
        <v>10.52</v>
      </c>
      <c r="I335" s="25">
        <v>105.21</v>
      </c>
      <c r="J335" s="25"/>
      <c r="K335" s="25"/>
      <c r="L335" s="24"/>
      <c r="M335" s="24"/>
      <c r="N335" s="24"/>
      <c r="O335" s="65">
        <f t="shared" si="182"/>
        <v>147.29</v>
      </c>
      <c r="P335" s="47">
        <f>E335*S335</f>
        <v>18.86</v>
      </c>
      <c r="Q335" s="47">
        <f>E335*T335</f>
        <v>0</v>
      </c>
      <c r="R335" s="48">
        <f t="shared" si="180"/>
        <v>18.86</v>
      </c>
      <c r="S335" s="48">
        <v>188.63</v>
      </c>
      <c r="T335" s="48">
        <v>0</v>
      </c>
      <c r="U335" s="48">
        <f t="shared" si="181"/>
        <v>188.63</v>
      </c>
      <c r="V335" s="31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</row>
    <row r="336" spans="1:37" ht="28.5" x14ac:dyDescent="0.4">
      <c r="A336" s="33">
        <v>280</v>
      </c>
      <c r="B336" s="33">
        <v>219</v>
      </c>
      <c r="C336" s="31" t="s">
        <v>105</v>
      </c>
      <c r="D336" s="33" t="s">
        <v>26</v>
      </c>
      <c r="E336" s="25">
        <v>0.1</v>
      </c>
      <c r="F336" s="45">
        <f t="shared" si="171"/>
        <v>29.69</v>
      </c>
      <c r="G336" s="45">
        <f t="shared" si="172"/>
        <v>4.4000000000000004</v>
      </c>
      <c r="H336" s="45">
        <f t="shared" si="173"/>
        <v>34.090000000000003</v>
      </c>
      <c r="I336" s="25">
        <v>296.94</v>
      </c>
      <c r="J336" s="25">
        <v>44</v>
      </c>
      <c r="K336" s="25"/>
      <c r="L336" s="24"/>
      <c r="M336" s="24"/>
      <c r="N336" s="24"/>
      <c r="O336" s="65">
        <f t="shared" si="182"/>
        <v>415.72</v>
      </c>
      <c r="P336" s="47">
        <f>E336*S336</f>
        <v>53.24</v>
      </c>
      <c r="Q336" s="47">
        <f>E336*T336</f>
        <v>5.64</v>
      </c>
      <c r="R336" s="48">
        <f t="shared" si="180"/>
        <v>58.88</v>
      </c>
      <c r="S336" s="48">
        <v>532.41</v>
      </c>
      <c r="T336" s="48">
        <v>56.35</v>
      </c>
      <c r="U336" s="48">
        <f t="shared" si="181"/>
        <v>588.76</v>
      </c>
      <c r="V336" s="31" t="s">
        <v>198</v>
      </c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</row>
    <row r="337" spans="1:37" x14ac:dyDescent="0.4">
      <c r="A337" s="33"/>
      <c r="B337" s="33"/>
      <c r="C337" s="40" t="s">
        <v>218</v>
      </c>
      <c r="D337" s="49"/>
      <c r="E337" s="50"/>
      <c r="F337" s="45">
        <f t="shared" si="171"/>
        <v>0</v>
      </c>
      <c r="G337" s="45">
        <f t="shared" si="172"/>
        <v>0</v>
      </c>
      <c r="H337" s="45">
        <f t="shared" si="173"/>
        <v>0</v>
      </c>
      <c r="I337" s="25"/>
      <c r="J337" s="25"/>
      <c r="K337" s="25"/>
      <c r="L337" s="24"/>
      <c r="M337" s="24"/>
      <c r="N337" s="24"/>
      <c r="O337" s="52"/>
      <c r="P337" s="47">
        <f>E337*S337</f>
        <v>0</v>
      </c>
      <c r="Q337" s="47">
        <f>E337*T337</f>
        <v>0</v>
      </c>
      <c r="R337" s="48">
        <f t="shared" si="180"/>
        <v>0</v>
      </c>
      <c r="S337" s="48">
        <v>0</v>
      </c>
      <c r="T337" s="48">
        <v>0</v>
      </c>
      <c r="U337" s="48">
        <f t="shared" si="181"/>
        <v>0</v>
      </c>
      <c r="V337" s="31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</row>
    <row r="338" spans="1:37" x14ac:dyDescent="0.4">
      <c r="A338" s="33"/>
      <c r="B338" s="33"/>
      <c r="C338" s="40" t="s">
        <v>219</v>
      </c>
      <c r="D338" s="49"/>
      <c r="E338" s="50"/>
      <c r="F338" s="45">
        <f t="shared" si="171"/>
        <v>0</v>
      </c>
      <c r="G338" s="45">
        <f t="shared" si="172"/>
        <v>0</v>
      </c>
      <c r="H338" s="45">
        <f t="shared" si="173"/>
        <v>0</v>
      </c>
      <c r="I338" s="25"/>
      <c r="J338" s="25"/>
      <c r="K338" s="25"/>
      <c r="L338" s="24"/>
      <c r="M338" s="24"/>
      <c r="N338" s="24"/>
      <c r="O338" s="52"/>
      <c r="P338" s="47">
        <f>E338*S338</f>
        <v>0</v>
      </c>
      <c r="Q338" s="47">
        <f>E338*T338</f>
        <v>0</v>
      </c>
      <c r="R338" s="48">
        <f t="shared" si="180"/>
        <v>0</v>
      </c>
      <c r="S338" s="48">
        <v>0</v>
      </c>
      <c r="T338" s="48">
        <v>0</v>
      </c>
      <c r="U338" s="48">
        <f t="shared" si="181"/>
        <v>0</v>
      </c>
      <c r="V338" s="31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</row>
    <row r="339" spans="1:37" x14ac:dyDescent="0.4">
      <c r="A339" s="33"/>
      <c r="B339" s="33"/>
      <c r="C339" s="40" t="s">
        <v>220</v>
      </c>
      <c r="D339" s="106"/>
      <c r="E339" s="107"/>
      <c r="F339" s="45">
        <f t="shared" si="171"/>
        <v>0</v>
      </c>
      <c r="G339" s="45">
        <f t="shared" si="172"/>
        <v>0</v>
      </c>
      <c r="H339" s="45">
        <f t="shared" si="173"/>
        <v>0</v>
      </c>
      <c r="I339" s="25"/>
      <c r="J339" s="25"/>
      <c r="K339" s="25"/>
      <c r="L339" s="24"/>
      <c r="M339" s="24"/>
      <c r="N339" s="24"/>
      <c r="O339" s="52"/>
      <c r="P339" s="47">
        <f>E339*S339</f>
        <v>0</v>
      </c>
      <c r="Q339" s="47">
        <f>E339*T339</f>
        <v>0</v>
      </c>
      <c r="R339" s="48">
        <f t="shared" si="180"/>
        <v>0</v>
      </c>
      <c r="S339" s="48">
        <v>0</v>
      </c>
      <c r="T339" s="48">
        <v>0</v>
      </c>
      <c r="U339" s="48">
        <f t="shared" si="181"/>
        <v>0</v>
      </c>
      <c r="V339" s="31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</row>
    <row r="340" spans="1:37" ht="28.5" x14ac:dyDescent="0.4">
      <c r="A340" s="33">
        <v>281</v>
      </c>
      <c r="B340" s="33">
        <v>220</v>
      </c>
      <c r="C340" s="31" t="s">
        <v>98</v>
      </c>
      <c r="D340" s="33" t="s">
        <v>99</v>
      </c>
      <c r="E340" s="25">
        <v>161.28</v>
      </c>
      <c r="F340" s="45">
        <f t="shared" si="171"/>
        <v>77182.16</v>
      </c>
      <c r="G340" s="45">
        <f t="shared" si="172"/>
        <v>13708.8</v>
      </c>
      <c r="H340" s="45">
        <f t="shared" si="173"/>
        <v>90890.96</v>
      </c>
      <c r="I340" s="25">
        <v>478.56</v>
      </c>
      <c r="J340" s="25">
        <v>85</v>
      </c>
      <c r="K340" s="25"/>
      <c r="L340" s="24"/>
      <c r="M340" s="24"/>
      <c r="N340" s="24"/>
      <c r="O340" s="65">
        <f t="shared" ref="O340:O344" si="183">I340*$M$3</f>
        <v>669.98</v>
      </c>
      <c r="P340" s="47">
        <f>E340*S340</f>
        <v>138384.69</v>
      </c>
      <c r="Q340" s="47">
        <f>E340*T340</f>
        <v>17556.939999999999</v>
      </c>
      <c r="R340" s="48">
        <f t="shared" si="180"/>
        <v>155941.63</v>
      </c>
      <c r="S340" s="48">
        <v>858.04</v>
      </c>
      <c r="T340" s="48">
        <v>108.86</v>
      </c>
      <c r="U340" s="48">
        <f t="shared" si="181"/>
        <v>966.9</v>
      </c>
      <c r="V340" s="31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</row>
    <row r="341" spans="1:37" x14ac:dyDescent="0.4">
      <c r="A341" s="33">
        <v>282</v>
      </c>
      <c r="B341" s="33">
        <v>221</v>
      </c>
      <c r="C341" s="31" t="s">
        <v>55</v>
      </c>
      <c r="D341" s="33" t="s">
        <v>26</v>
      </c>
      <c r="E341" s="25">
        <v>3.52</v>
      </c>
      <c r="F341" s="45">
        <f t="shared" si="171"/>
        <v>6202.38</v>
      </c>
      <c r="G341" s="45">
        <f t="shared" si="172"/>
        <v>0</v>
      </c>
      <c r="H341" s="45">
        <f t="shared" si="173"/>
        <v>6202.38</v>
      </c>
      <c r="I341" s="25">
        <v>1762.04</v>
      </c>
      <c r="J341" s="25"/>
      <c r="K341" s="25"/>
      <c r="L341" s="24"/>
      <c r="M341" s="24"/>
      <c r="N341" s="24"/>
      <c r="O341" s="65">
        <f t="shared" si="183"/>
        <v>2466.86</v>
      </c>
      <c r="P341" s="47">
        <f>E341*S341</f>
        <v>11120.74</v>
      </c>
      <c r="Q341" s="47">
        <f>E341*T341</f>
        <v>0</v>
      </c>
      <c r="R341" s="48">
        <f t="shared" si="180"/>
        <v>11120.74</v>
      </c>
      <c r="S341" s="48">
        <v>3159.3</v>
      </c>
      <c r="T341" s="48">
        <v>0</v>
      </c>
      <c r="U341" s="48">
        <f t="shared" si="181"/>
        <v>3159.3</v>
      </c>
      <c r="V341" s="31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</row>
    <row r="342" spans="1:37" x14ac:dyDescent="0.4">
      <c r="A342" s="33">
        <v>283</v>
      </c>
      <c r="B342" s="33">
        <v>222</v>
      </c>
      <c r="C342" s="31" t="s">
        <v>216</v>
      </c>
      <c r="D342" s="33" t="s">
        <v>26</v>
      </c>
      <c r="E342" s="25">
        <v>3.52</v>
      </c>
      <c r="F342" s="45">
        <f t="shared" si="171"/>
        <v>521.24</v>
      </c>
      <c r="G342" s="45">
        <f t="shared" si="172"/>
        <v>0</v>
      </c>
      <c r="H342" s="45">
        <f t="shared" si="173"/>
        <v>521.24</v>
      </c>
      <c r="I342" s="25">
        <v>148.08000000000001</v>
      </c>
      <c r="J342" s="25"/>
      <c r="K342" s="25"/>
      <c r="L342" s="24"/>
      <c r="M342" s="24"/>
      <c r="N342" s="24"/>
      <c r="O342" s="65">
        <f t="shared" si="183"/>
        <v>207.31</v>
      </c>
      <c r="P342" s="47">
        <f>E342*S342</f>
        <v>934.56</v>
      </c>
      <c r="Q342" s="47">
        <f>E342*T342</f>
        <v>0</v>
      </c>
      <c r="R342" s="48">
        <f t="shared" si="180"/>
        <v>934.56</v>
      </c>
      <c r="S342" s="48">
        <v>265.5</v>
      </c>
      <c r="T342" s="48">
        <v>0</v>
      </c>
      <c r="U342" s="48">
        <f t="shared" si="181"/>
        <v>265.5</v>
      </c>
      <c r="V342" s="31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</row>
    <row r="343" spans="1:37" x14ac:dyDescent="0.4">
      <c r="A343" s="33">
        <v>284</v>
      </c>
      <c r="B343" s="33">
        <v>223</v>
      </c>
      <c r="C343" s="31" t="s">
        <v>217</v>
      </c>
      <c r="D343" s="33" t="s">
        <v>26</v>
      </c>
      <c r="E343" s="25">
        <v>3.52</v>
      </c>
      <c r="F343" s="45">
        <f t="shared" si="171"/>
        <v>370.34</v>
      </c>
      <c r="G343" s="45">
        <f t="shared" si="172"/>
        <v>0</v>
      </c>
      <c r="H343" s="45">
        <f t="shared" si="173"/>
        <v>370.34</v>
      </c>
      <c r="I343" s="25">
        <v>105.21</v>
      </c>
      <c r="J343" s="25"/>
      <c r="K343" s="25"/>
      <c r="L343" s="24"/>
      <c r="M343" s="24"/>
      <c r="N343" s="24"/>
      <c r="O343" s="65">
        <f t="shared" si="183"/>
        <v>147.29</v>
      </c>
      <c r="P343" s="47">
        <f>E343*S343</f>
        <v>663.98</v>
      </c>
      <c r="Q343" s="47">
        <f>E343*T343</f>
        <v>0</v>
      </c>
      <c r="R343" s="48">
        <f t="shared" si="180"/>
        <v>663.98</v>
      </c>
      <c r="S343" s="48">
        <v>188.63</v>
      </c>
      <c r="T343" s="48">
        <v>0</v>
      </c>
      <c r="U343" s="48">
        <f t="shared" si="181"/>
        <v>188.63</v>
      </c>
      <c r="V343" s="31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</row>
    <row r="344" spans="1:37" ht="28.5" x14ac:dyDescent="0.4">
      <c r="A344" s="33">
        <v>285</v>
      </c>
      <c r="B344" s="33">
        <v>224</v>
      </c>
      <c r="C344" s="31" t="s">
        <v>105</v>
      </c>
      <c r="D344" s="33" t="s">
        <v>26</v>
      </c>
      <c r="E344" s="25">
        <v>5.24</v>
      </c>
      <c r="F344" s="45">
        <f t="shared" si="171"/>
        <v>1555.97</v>
      </c>
      <c r="G344" s="45">
        <f t="shared" si="172"/>
        <v>230.56</v>
      </c>
      <c r="H344" s="45">
        <f t="shared" si="173"/>
        <v>1786.53</v>
      </c>
      <c r="I344" s="25">
        <v>296.94</v>
      </c>
      <c r="J344" s="25">
        <v>44</v>
      </c>
      <c r="K344" s="25"/>
      <c r="L344" s="24"/>
      <c r="M344" s="24"/>
      <c r="N344" s="24"/>
      <c r="O344" s="65">
        <f t="shared" si="183"/>
        <v>415.72</v>
      </c>
      <c r="P344" s="47">
        <f>E344*S344</f>
        <v>2789.83</v>
      </c>
      <c r="Q344" s="47">
        <f>E344*T344</f>
        <v>295.27</v>
      </c>
      <c r="R344" s="48">
        <f t="shared" si="180"/>
        <v>3085.1</v>
      </c>
      <c r="S344" s="48">
        <v>532.41</v>
      </c>
      <c r="T344" s="48">
        <v>56.35</v>
      </c>
      <c r="U344" s="48">
        <f t="shared" si="181"/>
        <v>588.76</v>
      </c>
      <c r="V344" s="31" t="s">
        <v>198</v>
      </c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</row>
    <row r="345" spans="1:37" x14ac:dyDescent="0.4">
      <c r="A345" s="33">
        <v>286</v>
      </c>
      <c r="B345" s="33">
        <v>225</v>
      </c>
      <c r="C345" s="31" t="s">
        <v>111</v>
      </c>
      <c r="D345" s="33" t="s">
        <v>34</v>
      </c>
      <c r="E345" s="25">
        <v>0.14000000000000001</v>
      </c>
      <c r="F345" s="45">
        <f t="shared" si="171"/>
        <v>3797.36</v>
      </c>
      <c r="G345" s="45">
        <f t="shared" si="172"/>
        <v>0</v>
      </c>
      <c r="H345" s="45">
        <f t="shared" si="173"/>
        <v>3797.36</v>
      </c>
      <c r="I345" s="25">
        <v>27124</v>
      </c>
      <c r="J345" s="25"/>
      <c r="K345" s="25"/>
      <c r="L345" s="24"/>
      <c r="M345" s="24"/>
      <c r="N345" s="24"/>
      <c r="O345" s="46">
        <f>I345*$L$3</f>
        <v>46110.8</v>
      </c>
      <c r="P345" s="47">
        <f>E345*S345</f>
        <v>8267.5400000000009</v>
      </c>
      <c r="Q345" s="47">
        <f>E345*T345</f>
        <v>0</v>
      </c>
      <c r="R345" s="48">
        <f t="shared" si="180"/>
        <v>8267.5400000000009</v>
      </c>
      <c r="S345" s="48">
        <v>59053.87</v>
      </c>
      <c r="T345" s="48">
        <v>0</v>
      </c>
      <c r="U345" s="48">
        <f t="shared" si="181"/>
        <v>59053.87</v>
      </c>
      <c r="V345" s="31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</row>
    <row r="346" spans="1:37" ht="28.5" x14ac:dyDescent="0.4">
      <c r="A346" s="33">
        <v>287</v>
      </c>
      <c r="B346" s="33">
        <v>226</v>
      </c>
      <c r="C346" s="31" t="s">
        <v>106</v>
      </c>
      <c r="D346" s="33" t="s">
        <v>34</v>
      </c>
      <c r="E346" s="25">
        <v>0.04</v>
      </c>
      <c r="F346" s="45">
        <f t="shared" si="171"/>
        <v>2671.37</v>
      </c>
      <c r="G346" s="45">
        <f t="shared" si="172"/>
        <v>226.68</v>
      </c>
      <c r="H346" s="45">
        <f t="shared" si="173"/>
        <v>2898.05</v>
      </c>
      <c r="I346" s="97">
        <v>66784.210000000006</v>
      </c>
      <c r="J346" s="25">
        <v>5667</v>
      </c>
      <c r="K346" s="25"/>
      <c r="L346" s="24"/>
      <c r="M346" s="24"/>
      <c r="N346" s="24"/>
      <c r="O346" s="65">
        <f t="shared" ref="O346:O347" si="184">I346*$M$3</f>
        <v>93497.89</v>
      </c>
      <c r="P346" s="47">
        <f>E346*S346</f>
        <v>4789.6899999999996</v>
      </c>
      <c r="Q346" s="47">
        <f>E346*T346</f>
        <v>290.31</v>
      </c>
      <c r="R346" s="48">
        <f t="shared" si="180"/>
        <v>5080</v>
      </c>
      <c r="S346" s="48">
        <v>119742.28</v>
      </c>
      <c r="T346" s="48">
        <v>7257.7</v>
      </c>
      <c r="U346" s="48">
        <f t="shared" si="181"/>
        <v>126999.98</v>
      </c>
      <c r="V346" s="31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</row>
    <row r="347" spans="1:37" ht="28.5" x14ac:dyDescent="0.4">
      <c r="A347" s="33">
        <v>288</v>
      </c>
      <c r="B347" s="33">
        <v>227</v>
      </c>
      <c r="C347" s="31" t="s">
        <v>107</v>
      </c>
      <c r="D347" s="33" t="s">
        <v>34</v>
      </c>
      <c r="E347" s="25">
        <v>0.02</v>
      </c>
      <c r="F347" s="45">
        <f t="shared" si="171"/>
        <v>1335.75</v>
      </c>
      <c r="G347" s="45">
        <f t="shared" si="172"/>
        <v>113.34</v>
      </c>
      <c r="H347" s="45">
        <f t="shared" si="173"/>
        <v>1449.09</v>
      </c>
      <c r="I347" s="97">
        <v>66787.5</v>
      </c>
      <c r="J347" s="25">
        <v>5667</v>
      </c>
      <c r="K347" s="25"/>
      <c r="L347" s="24"/>
      <c r="M347" s="24"/>
      <c r="N347" s="24"/>
      <c r="O347" s="65">
        <f t="shared" si="184"/>
        <v>93502.5</v>
      </c>
      <c r="P347" s="47">
        <f>E347*S347</f>
        <v>2394.96</v>
      </c>
      <c r="Q347" s="47">
        <f>E347*T347</f>
        <v>145.15</v>
      </c>
      <c r="R347" s="48">
        <f t="shared" si="180"/>
        <v>2540.11</v>
      </c>
      <c r="S347" s="48">
        <v>119748.18</v>
      </c>
      <c r="T347" s="48">
        <v>7257.7</v>
      </c>
      <c r="U347" s="48">
        <f t="shared" si="181"/>
        <v>127005.88</v>
      </c>
      <c r="V347" s="31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</row>
    <row r="348" spans="1:37" x14ac:dyDescent="0.4">
      <c r="A348" s="33"/>
      <c r="B348" s="33"/>
      <c r="C348" s="40" t="s">
        <v>221</v>
      </c>
      <c r="D348" s="106"/>
      <c r="E348" s="107"/>
      <c r="F348" s="45">
        <f t="shared" si="171"/>
        <v>0</v>
      </c>
      <c r="G348" s="45">
        <f t="shared" si="172"/>
        <v>0</v>
      </c>
      <c r="H348" s="45">
        <f t="shared" si="173"/>
        <v>0</v>
      </c>
      <c r="I348" s="25"/>
      <c r="J348" s="25"/>
      <c r="K348" s="25"/>
      <c r="L348" s="24"/>
      <c r="M348" s="24"/>
      <c r="N348" s="24"/>
      <c r="O348" s="52"/>
      <c r="P348" s="47">
        <f>E348*S348</f>
        <v>0</v>
      </c>
      <c r="Q348" s="47">
        <f>E348*T348</f>
        <v>0</v>
      </c>
      <c r="R348" s="48">
        <f t="shared" si="180"/>
        <v>0</v>
      </c>
      <c r="S348" s="48">
        <v>0</v>
      </c>
      <c r="T348" s="48">
        <v>0</v>
      </c>
      <c r="U348" s="48">
        <f t="shared" si="181"/>
        <v>0</v>
      </c>
      <c r="V348" s="31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</row>
    <row r="349" spans="1:37" ht="28.5" x14ac:dyDescent="0.4">
      <c r="A349" s="33">
        <v>289</v>
      </c>
      <c r="B349" s="33">
        <v>228</v>
      </c>
      <c r="C349" s="31" t="s">
        <v>98</v>
      </c>
      <c r="D349" s="33" t="s">
        <v>99</v>
      </c>
      <c r="E349" s="25">
        <v>90.48</v>
      </c>
      <c r="F349" s="45">
        <f t="shared" si="171"/>
        <v>43300.11</v>
      </c>
      <c r="G349" s="45">
        <f t="shared" si="172"/>
        <v>7690.8</v>
      </c>
      <c r="H349" s="45">
        <f t="shared" si="173"/>
        <v>50990.91</v>
      </c>
      <c r="I349" s="25">
        <v>478.56</v>
      </c>
      <c r="J349" s="25">
        <v>85</v>
      </c>
      <c r="K349" s="25"/>
      <c r="L349" s="24"/>
      <c r="M349" s="24"/>
      <c r="N349" s="24"/>
      <c r="O349" s="65">
        <f t="shared" ref="O349:O353" si="185">I349*$M$3</f>
        <v>669.98</v>
      </c>
      <c r="P349" s="47">
        <f>E349*S349</f>
        <v>77635.460000000006</v>
      </c>
      <c r="Q349" s="47">
        <f>E349*T349</f>
        <v>9849.65</v>
      </c>
      <c r="R349" s="48">
        <f t="shared" si="180"/>
        <v>87485.11</v>
      </c>
      <c r="S349" s="48">
        <v>858.04</v>
      </c>
      <c r="T349" s="48">
        <v>108.86</v>
      </c>
      <c r="U349" s="48">
        <f t="shared" si="181"/>
        <v>966.9</v>
      </c>
      <c r="V349" s="31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</row>
    <row r="350" spans="1:37" x14ac:dyDescent="0.4">
      <c r="A350" s="33">
        <v>290</v>
      </c>
      <c r="B350" s="33">
        <v>229</v>
      </c>
      <c r="C350" s="31" t="s">
        <v>55</v>
      </c>
      <c r="D350" s="33" t="s">
        <v>26</v>
      </c>
      <c r="E350" s="25">
        <v>2.1800000000000002</v>
      </c>
      <c r="F350" s="45">
        <f t="shared" si="171"/>
        <v>3841.25</v>
      </c>
      <c r="G350" s="45">
        <f t="shared" si="172"/>
        <v>0</v>
      </c>
      <c r="H350" s="45">
        <f t="shared" si="173"/>
        <v>3841.25</v>
      </c>
      <c r="I350" s="25">
        <v>1762.04</v>
      </c>
      <c r="J350" s="25"/>
      <c r="K350" s="25"/>
      <c r="L350" s="24"/>
      <c r="M350" s="24"/>
      <c r="N350" s="24"/>
      <c r="O350" s="65">
        <f t="shared" si="185"/>
        <v>2466.86</v>
      </c>
      <c r="P350" s="47">
        <f>E350*S350</f>
        <v>6887.27</v>
      </c>
      <c r="Q350" s="47">
        <f>E350*T350</f>
        <v>0</v>
      </c>
      <c r="R350" s="48">
        <f t="shared" si="180"/>
        <v>6887.27</v>
      </c>
      <c r="S350" s="48">
        <v>3159.3</v>
      </c>
      <c r="T350" s="48">
        <v>0</v>
      </c>
      <c r="U350" s="48">
        <f t="shared" si="181"/>
        <v>3159.3</v>
      </c>
      <c r="V350" s="31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</row>
    <row r="351" spans="1:37" x14ac:dyDescent="0.4">
      <c r="A351" s="33">
        <v>291</v>
      </c>
      <c r="B351" s="33">
        <v>230</v>
      </c>
      <c r="C351" s="31" t="s">
        <v>216</v>
      </c>
      <c r="D351" s="33" t="s">
        <v>26</v>
      </c>
      <c r="E351" s="25">
        <v>2.1800000000000002</v>
      </c>
      <c r="F351" s="45">
        <f t="shared" si="171"/>
        <v>322.81</v>
      </c>
      <c r="G351" s="45">
        <f t="shared" si="172"/>
        <v>0</v>
      </c>
      <c r="H351" s="45">
        <f t="shared" si="173"/>
        <v>322.81</v>
      </c>
      <c r="I351" s="25">
        <v>148.08000000000001</v>
      </c>
      <c r="J351" s="25"/>
      <c r="K351" s="25"/>
      <c r="L351" s="24"/>
      <c r="M351" s="24"/>
      <c r="N351" s="24"/>
      <c r="O351" s="65">
        <f t="shared" si="185"/>
        <v>207.31</v>
      </c>
      <c r="P351" s="47">
        <f>E351*S351</f>
        <v>578.79</v>
      </c>
      <c r="Q351" s="47">
        <f>E351*T351</f>
        <v>0</v>
      </c>
      <c r="R351" s="48">
        <f t="shared" si="180"/>
        <v>578.79</v>
      </c>
      <c r="S351" s="48">
        <v>265.5</v>
      </c>
      <c r="T351" s="48">
        <v>0</v>
      </c>
      <c r="U351" s="48">
        <f t="shared" si="181"/>
        <v>265.5</v>
      </c>
      <c r="V351" s="31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</row>
    <row r="352" spans="1:37" x14ac:dyDescent="0.4">
      <c r="A352" s="33">
        <v>292</v>
      </c>
      <c r="B352" s="33">
        <v>231</v>
      </c>
      <c r="C352" s="31" t="s">
        <v>217</v>
      </c>
      <c r="D352" s="33" t="s">
        <v>26</v>
      </c>
      <c r="E352" s="25">
        <v>2.1800000000000002</v>
      </c>
      <c r="F352" s="45">
        <f t="shared" si="171"/>
        <v>229.36</v>
      </c>
      <c r="G352" s="45">
        <f t="shared" si="172"/>
        <v>0</v>
      </c>
      <c r="H352" s="45">
        <f t="shared" si="173"/>
        <v>229.36</v>
      </c>
      <c r="I352" s="25">
        <v>105.21</v>
      </c>
      <c r="J352" s="25"/>
      <c r="K352" s="25"/>
      <c r="L352" s="24"/>
      <c r="M352" s="24"/>
      <c r="N352" s="24"/>
      <c r="O352" s="65">
        <f t="shared" si="185"/>
        <v>147.29</v>
      </c>
      <c r="P352" s="47">
        <f>E352*S352</f>
        <v>411.21</v>
      </c>
      <c r="Q352" s="47">
        <f>E352*T352</f>
        <v>0</v>
      </c>
      <c r="R352" s="48">
        <f t="shared" si="180"/>
        <v>411.21</v>
      </c>
      <c r="S352" s="48">
        <v>188.63</v>
      </c>
      <c r="T352" s="48">
        <v>0</v>
      </c>
      <c r="U352" s="48">
        <f t="shared" si="181"/>
        <v>188.63</v>
      </c>
      <c r="V352" s="31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</row>
    <row r="353" spans="1:37" ht="28.5" x14ac:dyDescent="0.4">
      <c r="A353" s="33">
        <v>293</v>
      </c>
      <c r="B353" s="33">
        <v>232</v>
      </c>
      <c r="C353" s="31" t="s">
        <v>222</v>
      </c>
      <c r="D353" s="33" t="s">
        <v>26</v>
      </c>
      <c r="E353" s="25">
        <v>5.87</v>
      </c>
      <c r="F353" s="45">
        <f t="shared" si="171"/>
        <v>1743.04</v>
      </c>
      <c r="G353" s="45">
        <f t="shared" si="172"/>
        <v>258.27999999999997</v>
      </c>
      <c r="H353" s="45">
        <f t="shared" si="173"/>
        <v>2001.32</v>
      </c>
      <c r="I353" s="25">
        <v>296.94</v>
      </c>
      <c r="J353" s="25">
        <v>44</v>
      </c>
      <c r="K353" s="25"/>
      <c r="L353" s="24"/>
      <c r="M353" s="24"/>
      <c r="N353" s="24"/>
      <c r="O353" s="65">
        <f t="shared" si="185"/>
        <v>415.72</v>
      </c>
      <c r="P353" s="47">
        <f>E353*S353</f>
        <v>3125.25</v>
      </c>
      <c r="Q353" s="47">
        <f>E353*T353</f>
        <v>330.77</v>
      </c>
      <c r="R353" s="48">
        <f t="shared" si="180"/>
        <v>3456.02</v>
      </c>
      <c r="S353" s="48">
        <v>532.41</v>
      </c>
      <c r="T353" s="48">
        <v>56.35</v>
      </c>
      <c r="U353" s="48">
        <f t="shared" si="181"/>
        <v>588.76</v>
      </c>
      <c r="V353" s="31" t="s">
        <v>198</v>
      </c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</row>
    <row r="354" spans="1:37" x14ac:dyDescent="0.4">
      <c r="A354" s="33">
        <v>294</v>
      </c>
      <c r="B354" s="33">
        <v>233</v>
      </c>
      <c r="C354" s="31" t="s">
        <v>111</v>
      </c>
      <c r="D354" s="33" t="s">
        <v>34</v>
      </c>
      <c r="E354" s="25">
        <v>0.11</v>
      </c>
      <c r="F354" s="45">
        <f t="shared" si="171"/>
        <v>2983.64</v>
      </c>
      <c r="G354" s="45">
        <f t="shared" si="172"/>
        <v>0</v>
      </c>
      <c r="H354" s="45">
        <f t="shared" si="173"/>
        <v>2983.64</v>
      </c>
      <c r="I354" s="25">
        <v>27124</v>
      </c>
      <c r="J354" s="25"/>
      <c r="K354" s="25"/>
      <c r="L354" s="24"/>
      <c r="M354" s="24"/>
      <c r="N354" s="24"/>
      <c r="O354" s="46">
        <f>I354*$L$3</f>
        <v>46110.8</v>
      </c>
      <c r="P354" s="47">
        <f>E354*S354</f>
        <v>6495.93</v>
      </c>
      <c r="Q354" s="47">
        <f>E354*T354</f>
        <v>0</v>
      </c>
      <c r="R354" s="48">
        <f t="shared" si="180"/>
        <v>6495.93</v>
      </c>
      <c r="S354" s="48">
        <v>59053.87</v>
      </c>
      <c r="T354" s="48">
        <v>0</v>
      </c>
      <c r="U354" s="48">
        <f t="shared" si="181"/>
        <v>59053.87</v>
      </c>
      <c r="V354" s="31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</row>
    <row r="355" spans="1:37" ht="28.5" x14ac:dyDescent="0.4">
      <c r="A355" s="33">
        <v>295</v>
      </c>
      <c r="B355" s="33">
        <v>234</v>
      </c>
      <c r="C355" s="31" t="s">
        <v>106</v>
      </c>
      <c r="D355" s="33" t="s">
        <v>34</v>
      </c>
      <c r="E355" s="25">
        <v>0.2</v>
      </c>
      <c r="F355" s="45">
        <f t="shared" si="171"/>
        <v>13356.84</v>
      </c>
      <c r="G355" s="45">
        <f t="shared" si="172"/>
        <v>1133.4000000000001</v>
      </c>
      <c r="H355" s="45">
        <f t="shared" si="173"/>
        <v>14490.24</v>
      </c>
      <c r="I355" s="25">
        <v>66784.210000000006</v>
      </c>
      <c r="J355" s="25">
        <v>5667</v>
      </c>
      <c r="K355" s="25"/>
      <c r="L355" s="24"/>
      <c r="M355" s="24"/>
      <c r="N355" s="24"/>
      <c r="O355" s="65">
        <f t="shared" ref="O355:O356" si="186">I355*$M$3</f>
        <v>93497.89</v>
      </c>
      <c r="P355" s="47">
        <f>E355*S355</f>
        <v>23948.46</v>
      </c>
      <c r="Q355" s="47">
        <f>E355*T355</f>
        <v>1451.54</v>
      </c>
      <c r="R355" s="48">
        <f t="shared" si="180"/>
        <v>25400</v>
      </c>
      <c r="S355" s="48">
        <v>119742.28</v>
      </c>
      <c r="T355" s="48">
        <v>7257.7</v>
      </c>
      <c r="U355" s="48">
        <f t="shared" si="181"/>
        <v>126999.98</v>
      </c>
      <c r="V355" s="31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</row>
    <row r="356" spans="1:37" ht="28.5" x14ac:dyDescent="0.4">
      <c r="A356" s="33">
        <v>296</v>
      </c>
      <c r="B356" s="33">
        <v>235</v>
      </c>
      <c r="C356" s="31" t="s">
        <v>107</v>
      </c>
      <c r="D356" s="33" t="s">
        <v>34</v>
      </c>
      <c r="E356" s="25">
        <v>0.01</v>
      </c>
      <c r="F356" s="45">
        <f t="shared" si="171"/>
        <v>667.88</v>
      </c>
      <c r="G356" s="45">
        <f t="shared" si="172"/>
        <v>56.67</v>
      </c>
      <c r="H356" s="45">
        <f t="shared" si="173"/>
        <v>724.55</v>
      </c>
      <c r="I356" s="25">
        <v>66787.5</v>
      </c>
      <c r="J356" s="25">
        <v>5667</v>
      </c>
      <c r="K356" s="25"/>
      <c r="L356" s="24"/>
      <c r="M356" s="24"/>
      <c r="N356" s="24"/>
      <c r="O356" s="65">
        <f t="shared" si="186"/>
        <v>93502.5</v>
      </c>
      <c r="P356" s="47">
        <f>E356*S356</f>
        <v>1197.48</v>
      </c>
      <c r="Q356" s="47">
        <f>E356*T356</f>
        <v>72.58</v>
      </c>
      <c r="R356" s="48">
        <f t="shared" si="180"/>
        <v>1270.06</v>
      </c>
      <c r="S356" s="48">
        <v>119748.18</v>
      </c>
      <c r="T356" s="48">
        <v>7257.7</v>
      </c>
      <c r="U356" s="48">
        <f t="shared" si="181"/>
        <v>127005.88</v>
      </c>
      <c r="V356" s="31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</row>
    <row r="357" spans="1:37" x14ac:dyDescent="0.4">
      <c r="A357" s="33"/>
      <c r="B357" s="33"/>
      <c r="C357" s="40" t="s">
        <v>223</v>
      </c>
      <c r="D357" s="106"/>
      <c r="E357" s="107"/>
      <c r="F357" s="45">
        <f t="shared" si="171"/>
        <v>0</v>
      </c>
      <c r="G357" s="45">
        <f t="shared" si="172"/>
        <v>0</v>
      </c>
      <c r="H357" s="45">
        <f t="shared" si="173"/>
        <v>0</v>
      </c>
      <c r="I357" s="25"/>
      <c r="J357" s="25"/>
      <c r="K357" s="25"/>
      <c r="L357" s="24"/>
      <c r="M357" s="24"/>
      <c r="N357" s="24"/>
      <c r="O357" s="52"/>
      <c r="P357" s="47">
        <f>E357*S357</f>
        <v>0</v>
      </c>
      <c r="Q357" s="47">
        <f>E357*T357</f>
        <v>0</v>
      </c>
      <c r="R357" s="48">
        <f t="shared" si="180"/>
        <v>0</v>
      </c>
      <c r="S357" s="48">
        <v>0</v>
      </c>
      <c r="T357" s="48">
        <v>0</v>
      </c>
      <c r="U357" s="48">
        <f t="shared" si="181"/>
        <v>0</v>
      </c>
      <c r="V357" s="31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</row>
    <row r="358" spans="1:37" x14ac:dyDescent="0.4">
      <c r="A358" s="33"/>
      <c r="B358" s="33"/>
      <c r="C358" s="40" t="s">
        <v>224</v>
      </c>
      <c r="D358" s="106"/>
      <c r="E358" s="107"/>
      <c r="F358" s="45">
        <f t="shared" si="171"/>
        <v>0</v>
      </c>
      <c r="G358" s="45">
        <f t="shared" si="172"/>
        <v>0</v>
      </c>
      <c r="H358" s="45">
        <f t="shared" si="173"/>
        <v>0</v>
      </c>
      <c r="I358" s="25"/>
      <c r="J358" s="25"/>
      <c r="K358" s="25"/>
      <c r="L358" s="24"/>
      <c r="M358" s="24"/>
      <c r="N358" s="24"/>
      <c r="O358" s="52"/>
      <c r="P358" s="47">
        <f>E358*S358</f>
        <v>0</v>
      </c>
      <c r="Q358" s="47">
        <f>E358*T358</f>
        <v>0</v>
      </c>
      <c r="R358" s="48">
        <f t="shared" si="180"/>
        <v>0</v>
      </c>
      <c r="S358" s="48">
        <v>0</v>
      </c>
      <c r="T358" s="48">
        <v>0</v>
      </c>
      <c r="U358" s="48">
        <f t="shared" si="181"/>
        <v>0</v>
      </c>
      <c r="V358" s="31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</row>
    <row r="359" spans="1:37" ht="28.5" x14ac:dyDescent="0.4">
      <c r="A359" s="33">
        <v>297</v>
      </c>
      <c r="B359" s="33">
        <v>236</v>
      </c>
      <c r="C359" s="31" t="s">
        <v>98</v>
      </c>
      <c r="D359" s="33" t="s">
        <v>99</v>
      </c>
      <c r="E359" s="25">
        <v>143.09</v>
      </c>
      <c r="F359" s="45">
        <f t="shared" si="171"/>
        <v>68477.149999999994</v>
      </c>
      <c r="G359" s="45">
        <f t="shared" si="172"/>
        <v>12162.65</v>
      </c>
      <c r="H359" s="45">
        <f t="shared" si="173"/>
        <v>80639.8</v>
      </c>
      <c r="I359" s="25">
        <v>478.56</v>
      </c>
      <c r="J359" s="25">
        <v>85</v>
      </c>
      <c r="K359" s="25"/>
      <c r="L359" s="24"/>
      <c r="M359" s="24"/>
      <c r="N359" s="24"/>
      <c r="O359" s="65">
        <f t="shared" ref="O359:O363" si="187">I359*$M$3</f>
        <v>669.98</v>
      </c>
      <c r="P359" s="47">
        <f>E359*S359</f>
        <v>122776.94</v>
      </c>
      <c r="Q359" s="47">
        <f>E359*T359</f>
        <v>15576.78</v>
      </c>
      <c r="R359" s="48">
        <f t="shared" si="180"/>
        <v>138353.72</v>
      </c>
      <c r="S359" s="48">
        <v>858.04</v>
      </c>
      <c r="T359" s="48">
        <v>108.86</v>
      </c>
      <c r="U359" s="48">
        <f t="shared" si="181"/>
        <v>966.9</v>
      </c>
      <c r="V359" s="31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</row>
    <row r="360" spans="1:37" x14ac:dyDescent="0.4">
      <c r="A360" s="33">
        <v>298</v>
      </c>
      <c r="B360" s="33">
        <v>237</v>
      </c>
      <c r="C360" s="31" t="s">
        <v>55</v>
      </c>
      <c r="D360" s="33" t="s">
        <v>26</v>
      </c>
      <c r="E360" s="25">
        <v>3.41</v>
      </c>
      <c r="F360" s="45">
        <f t="shared" si="171"/>
        <v>6008.56</v>
      </c>
      <c r="G360" s="45">
        <f t="shared" si="172"/>
        <v>0</v>
      </c>
      <c r="H360" s="45">
        <f t="shared" si="173"/>
        <v>6008.56</v>
      </c>
      <c r="I360" s="25">
        <v>1762.04</v>
      </c>
      <c r="J360" s="25"/>
      <c r="K360" s="25"/>
      <c r="L360" s="24"/>
      <c r="M360" s="24"/>
      <c r="N360" s="24"/>
      <c r="O360" s="65">
        <f t="shared" si="187"/>
        <v>2466.86</v>
      </c>
      <c r="P360" s="47">
        <f>E360*S360</f>
        <v>10773.21</v>
      </c>
      <c r="Q360" s="47">
        <f>E360*T360</f>
        <v>0</v>
      </c>
      <c r="R360" s="48">
        <f t="shared" si="180"/>
        <v>10773.21</v>
      </c>
      <c r="S360" s="48">
        <v>3159.3</v>
      </c>
      <c r="T360" s="48">
        <v>0</v>
      </c>
      <c r="U360" s="48">
        <f t="shared" si="181"/>
        <v>3159.3</v>
      </c>
      <c r="V360" s="31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</row>
    <row r="361" spans="1:37" x14ac:dyDescent="0.4">
      <c r="A361" s="33">
        <v>299</v>
      </c>
      <c r="B361" s="33">
        <v>238</v>
      </c>
      <c r="C361" s="31" t="s">
        <v>216</v>
      </c>
      <c r="D361" s="33" t="s">
        <v>26</v>
      </c>
      <c r="E361" s="25">
        <v>3.41</v>
      </c>
      <c r="F361" s="45">
        <f t="shared" si="171"/>
        <v>504.95</v>
      </c>
      <c r="G361" s="45">
        <f t="shared" si="172"/>
        <v>0</v>
      </c>
      <c r="H361" s="45">
        <f t="shared" si="173"/>
        <v>504.95</v>
      </c>
      <c r="I361" s="25">
        <v>148.08000000000001</v>
      </c>
      <c r="J361" s="25"/>
      <c r="K361" s="25"/>
      <c r="L361" s="24"/>
      <c r="M361" s="24"/>
      <c r="N361" s="24"/>
      <c r="O361" s="65">
        <f t="shared" si="187"/>
        <v>207.31</v>
      </c>
      <c r="P361" s="47">
        <f>E361*S361</f>
        <v>905.36</v>
      </c>
      <c r="Q361" s="47">
        <f>E361*T361</f>
        <v>0</v>
      </c>
      <c r="R361" s="48">
        <f t="shared" si="180"/>
        <v>905.36</v>
      </c>
      <c r="S361" s="48">
        <v>265.5</v>
      </c>
      <c r="T361" s="48">
        <v>0</v>
      </c>
      <c r="U361" s="48">
        <f t="shared" si="181"/>
        <v>265.5</v>
      </c>
      <c r="V361" s="31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</row>
    <row r="362" spans="1:37" x14ac:dyDescent="0.4">
      <c r="A362" s="33">
        <v>300</v>
      </c>
      <c r="B362" s="33">
        <v>239</v>
      </c>
      <c r="C362" s="31" t="s">
        <v>217</v>
      </c>
      <c r="D362" s="33" t="s">
        <v>26</v>
      </c>
      <c r="E362" s="25">
        <v>3.41</v>
      </c>
      <c r="F362" s="45">
        <f t="shared" si="171"/>
        <v>358.77</v>
      </c>
      <c r="G362" s="45">
        <f t="shared" si="172"/>
        <v>0</v>
      </c>
      <c r="H362" s="45">
        <f t="shared" si="173"/>
        <v>358.77</v>
      </c>
      <c r="I362" s="25">
        <v>105.21</v>
      </c>
      <c r="J362" s="25"/>
      <c r="K362" s="25"/>
      <c r="L362" s="24"/>
      <c r="M362" s="24"/>
      <c r="N362" s="24"/>
      <c r="O362" s="65">
        <f t="shared" si="187"/>
        <v>147.29</v>
      </c>
      <c r="P362" s="47">
        <f>E362*S362</f>
        <v>643.23</v>
      </c>
      <c r="Q362" s="47">
        <f>E362*T362</f>
        <v>0</v>
      </c>
      <c r="R362" s="48">
        <f t="shared" si="180"/>
        <v>643.23</v>
      </c>
      <c r="S362" s="48">
        <v>188.63</v>
      </c>
      <c r="T362" s="48">
        <v>0</v>
      </c>
      <c r="U362" s="48">
        <f t="shared" si="181"/>
        <v>188.63</v>
      </c>
      <c r="V362" s="31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</row>
    <row r="363" spans="1:37" ht="28.5" x14ac:dyDescent="0.4">
      <c r="A363" s="33">
        <v>301</v>
      </c>
      <c r="B363" s="33">
        <v>240</v>
      </c>
      <c r="C363" s="31" t="s">
        <v>105</v>
      </c>
      <c r="D363" s="33" t="s">
        <v>26</v>
      </c>
      <c r="E363" s="25">
        <v>2.4</v>
      </c>
      <c r="F363" s="45">
        <f t="shared" si="171"/>
        <v>712.66</v>
      </c>
      <c r="G363" s="45">
        <f t="shared" si="172"/>
        <v>105.6</v>
      </c>
      <c r="H363" s="45">
        <f t="shared" si="173"/>
        <v>818.26</v>
      </c>
      <c r="I363" s="25">
        <v>296.94</v>
      </c>
      <c r="J363" s="25">
        <v>44</v>
      </c>
      <c r="K363" s="25"/>
      <c r="L363" s="24"/>
      <c r="M363" s="24"/>
      <c r="N363" s="24"/>
      <c r="O363" s="65">
        <f t="shared" si="187"/>
        <v>415.72</v>
      </c>
      <c r="P363" s="47">
        <f>E363*S363</f>
        <v>1277.78</v>
      </c>
      <c r="Q363" s="47">
        <f>E363*T363</f>
        <v>135.24</v>
      </c>
      <c r="R363" s="48">
        <f t="shared" si="180"/>
        <v>1413.02</v>
      </c>
      <c r="S363" s="48">
        <v>532.41</v>
      </c>
      <c r="T363" s="48">
        <v>56.35</v>
      </c>
      <c r="U363" s="48">
        <f t="shared" si="181"/>
        <v>588.76</v>
      </c>
      <c r="V363" s="31" t="s">
        <v>198</v>
      </c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</row>
    <row r="364" spans="1:37" x14ac:dyDescent="0.4">
      <c r="A364" s="33">
        <v>302</v>
      </c>
      <c r="B364" s="33">
        <v>241</v>
      </c>
      <c r="C364" s="31" t="s">
        <v>111</v>
      </c>
      <c r="D364" s="33" t="s">
        <v>34</v>
      </c>
      <c r="E364" s="25">
        <v>0.23</v>
      </c>
      <c r="F364" s="45">
        <f t="shared" si="171"/>
        <v>6238.52</v>
      </c>
      <c r="G364" s="45">
        <f t="shared" si="172"/>
        <v>0</v>
      </c>
      <c r="H364" s="45">
        <f t="shared" si="173"/>
        <v>6238.52</v>
      </c>
      <c r="I364" s="25">
        <v>27124</v>
      </c>
      <c r="J364" s="25"/>
      <c r="K364" s="25"/>
      <c r="L364" s="24"/>
      <c r="M364" s="24"/>
      <c r="N364" s="24"/>
      <c r="O364" s="46">
        <f>I364*$L$3</f>
        <v>46110.8</v>
      </c>
      <c r="P364" s="47">
        <f>E364*S364</f>
        <v>13582.39</v>
      </c>
      <c r="Q364" s="47">
        <f>E364*T364</f>
        <v>0</v>
      </c>
      <c r="R364" s="48">
        <f t="shared" si="180"/>
        <v>13582.39</v>
      </c>
      <c r="S364" s="48">
        <v>59053.87</v>
      </c>
      <c r="T364" s="48">
        <v>0</v>
      </c>
      <c r="U364" s="48">
        <f t="shared" si="181"/>
        <v>59053.87</v>
      </c>
      <c r="V364" s="31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</row>
    <row r="365" spans="1:37" ht="28.5" x14ac:dyDescent="0.4">
      <c r="A365" s="33">
        <v>303</v>
      </c>
      <c r="B365" s="33">
        <v>242</v>
      </c>
      <c r="C365" s="31" t="s">
        <v>106</v>
      </c>
      <c r="D365" s="33" t="s">
        <v>34</v>
      </c>
      <c r="E365" s="25">
        <v>0.03</v>
      </c>
      <c r="F365" s="45">
        <f t="shared" si="171"/>
        <v>2003.53</v>
      </c>
      <c r="G365" s="45">
        <f t="shared" si="172"/>
        <v>170.01</v>
      </c>
      <c r="H365" s="45">
        <f t="shared" si="173"/>
        <v>2173.54</v>
      </c>
      <c r="I365" s="97">
        <v>66784.210000000006</v>
      </c>
      <c r="J365" s="25">
        <v>5667</v>
      </c>
      <c r="K365" s="25"/>
      <c r="L365" s="24"/>
      <c r="M365" s="24"/>
      <c r="N365" s="24"/>
      <c r="O365" s="65">
        <f t="shared" ref="O365:O366" si="188">I365*$M$3</f>
        <v>93497.89</v>
      </c>
      <c r="P365" s="47">
        <f>E365*S365</f>
        <v>3592.27</v>
      </c>
      <c r="Q365" s="47">
        <f>E365*T365</f>
        <v>217.73</v>
      </c>
      <c r="R365" s="48">
        <f t="shared" si="180"/>
        <v>3810</v>
      </c>
      <c r="S365" s="48">
        <v>119742.28</v>
      </c>
      <c r="T365" s="48">
        <v>7257.7</v>
      </c>
      <c r="U365" s="48">
        <f t="shared" si="181"/>
        <v>126999.98</v>
      </c>
      <c r="V365" s="31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</row>
    <row r="366" spans="1:37" ht="28.5" x14ac:dyDescent="0.4">
      <c r="A366" s="33">
        <v>304</v>
      </c>
      <c r="B366" s="33">
        <v>243</v>
      </c>
      <c r="C366" s="31" t="s">
        <v>107</v>
      </c>
      <c r="D366" s="33" t="s">
        <v>34</v>
      </c>
      <c r="E366" s="25">
        <v>0.02</v>
      </c>
      <c r="F366" s="45">
        <f t="shared" si="171"/>
        <v>1335.75</v>
      </c>
      <c r="G366" s="45">
        <f t="shared" si="172"/>
        <v>113.34</v>
      </c>
      <c r="H366" s="45">
        <f t="shared" si="173"/>
        <v>1449.09</v>
      </c>
      <c r="I366" s="97">
        <v>66787.5</v>
      </c>
      <c r="J366" s="25">
        <v>5667</v>
      </c>
      <c r="K366" s="25"/>
      <c r="L366" s="24"/>
      <c r="M366" s="24"/>
      <c r="N366" s="24"/>
      <c r="O366" s="65">
        <f t="shared" si="188"/>
        <v>93502.5</v>
      </c>
      <c r="P366" s="47">
        <f>E366*S366</f>
        <v>2394.96</v>
      </c>
      <c r="Q366" s="47">
        <f>E366*T366</f>
        <v>145.15</v>
      </c>
      <c r="R366" s="48">
        <f t="shared" si="180"/>
        <v>2540.11</v>
      </c>
      <c r="S366" s="48">
        <v>119748.18</v>
      </c>
      <c r="T366" s="48">
        <v>7257.7</v>
      </c>
      <c r="U366" s="48">
        <f t="shared" si="181"/>
        <v>127005.88</v>
      </c>
      <c r="V366" s="31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</row>
    <row r="367" spans="1:37" x14ac:dyDescent="0.4">
      <c r="A367" s="33"/>
      <c r="B367" s="33"/>
      <c r="C367" s="40" t="s">
        <v>225</v>
      </c>
      <c r="D367" s="106"/>
      <c r="E367" s="107"/>
      <c r="F367" s="45">
        <f t="shared" si="171"/>
        <v>0</v>
      </c>
      <c r="G367" s="45">
        <f t="shared" si="172"/>
        <v>0</v>
      </c>
      <c r="H367" s="45">
        <f t="shared" si="173"/>
        <v>0</v>
      </c>
      <c r="I367" s="25"/>
      <c r="J367" s="25"/>
      <c r="K367" s="25"/>
      <c r="L367" s="24"/>
      <c r="M367" s="24"/>
      <c r="N367" s="24"/>
      <c r="O367" s="52"/>
      <c r="P367" s="47">
        <f>E367*S367</f>
        <v>0</v>
      </c>
      <c r="Q367" s="47">
        <f>E367*T367</f>
        <v>0</v>
      </c>
      <c r="R367" s="48">
        <f t="shared" si="180"/>
        <v>0</v>
      </c>
      <c r="S367" s="48">
        <v>0</v>
      </c>
      <c r="T367" s="48">
        <v>0</v>
      </c>
      <c r="U367" s="48">
        <f t="shared" si="181"/>
        <v>0</v>
      </c>
      <c r="V367" s="31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</row>
    <row r="368" spans="1:37" x14ac:dyDescent="0.4">
      <c r="A368" s="33">
        <v>305</v>
      </c>
      <c r="B368" s="33">
        <v>244</v>
      </c>
      <c r="C368" s="31" t="s">
        <v>111</v>
      </c>
      <c r="D368" s="33" t="s">
        <v>34</v>
      </c>
      <c r="E368" s="25">
        <v>0.9</v>
      </c>
      <c r="F368" s="45">
        <f t="shared" si="171"/>
        <v>24411.599999999999</v>
      </c>
      <c r="G368" s="45">
        <f t="shared" si="172"/>
        <v>0</v>
      </c>
      <c r="H368" s="45">
        <f t="shared" si="173"/>
        <v>24411.599999999999</v>
      </c>
      <c r="I368" s="25">
        <v>27124</v>
      </c>
      <c r="J368" s="25"/>
      <c r="K368" s="25"/>
      <c r="L368" s="24"/>
      <c r="M368" s="24"/>
      <c r="N368" s="24"/>
      <c r="O368" s="46">
        <f t="shared" ref="O368:O371" si="189">I368*$L$3</f>
        <v>46110.8</v>
      </c>
      <c r="P368" s="47">
        <f>E368*S368</f>
        <v>53148.480000000003</v>
      </c>
      <c r="Q368" s="47">
        <f>E368*T368</f>
        <v>0</v>
      </c>
      <c r="R368" s="48">
        <f t="shared" si="180"/>
        <v>53148.480000000003</v>
      </c>
      <c r="S368" s="48">
        <v>59053.87</v>
      </c>
      <c r="T368" s="48">
        <v>0</v>
      </c>
      <c r="U368" s="48">
        <f t="shared" si="181"/>
        <v>59053.87</v>
      </c>
      <c r="V368" s="31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</row>
    <row r="369" spans="1:37" x14ac:dyDescent="0.4">
      <c r="A369" s="33">
        <v>306</v>
      </c>
      <c r="B369" s="33">
        <v>245</v>
      </c>
      <c r="C369" s="31" t="s">
        <v>175</v>
      </c>
      <c r="D369" s="33" t="s">
        <v>34</v>
      </c>
      <c r="E369" s="25">
        <v>0.65</v>
      </c>
      <c r="F369" s="45">
        <f t="shared" si="171"/>
        <v>1682.85</v>
      </c>
      <c r="G369" s="45">
        <f t="shared" si="172"/>
        <v>0</v>
      </c>
      <c r="H369" s="45">
        <f t="shared" si="173"/>
        <v>1682.85</v>
      </c>
      <c r="I369" s="25">
        <v>2589</v>
      </c>
      <c r="J369" s="25"/>
      <c r="K369" s="25"/>
      <c r="L369" s="24"/>
      <c r="M369" s="24"/>
      <c r="N369" s="24"/>
      <c r="O369" s="46">
        <f t="shared" si="189"/>
        <v>4401.3</v>
      </c>
      <c r="P369" s="47">
        <f>E369*S369</f>
        <v>3663.87</v>
      </c>
      <c r="Q369" s="47">
        <f>E369*T369</f>
        <v>0</v>
      </c>
      <c r="R369" s="48">
        <f t="shared" si="180"/>
        <v>3663.87</v>
      </c>
      <c r="S369" s="48">
        <v>5636.72</v>
      </c>
      <c r="T369" s="48">
        <v>0</v>
      </c>
      <c r="U369" s="48">
        <f t="shared" si="181"/>
        <v>5636.72</v>
      </c>
      <c r="V369" s="31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</row>
    <row r="370" spans="1:37" x14ac:dyDescent="0.4">
      <c r="A370" s="33">
        <v>307</v>
      </c>
      <c r="B370" s="33">
        <v>246</v>
      </c>
      <c r="C370" s="31" t="s">
        <v>226</v>
      </c>
      <c r="D370" s="33" t="s">
        <v>101</v>
      </c>
      <c r="E370" s="25">
        <v>1</v>
      </c>
      <c r="F370" s="45">
        <f t="shared" si="171"/>
        <v>7240</v>
      </c>
      <c r="G370" s="45">
        <f t="shared" si="172"/>
        <v>0</v>
      </c>
      <c r="H370" s="45">
        <f t="shared" si="173"/>
        <v>7240</v>
      </c>
      <c r="I370" s="25">
        <v>7240</v>
      </c>
      <c r="J370" s="25"/>
      <c r="K370" s="25"/>
      <c r="L370" s="24"/>
      <c r="M370" s="24"/>
      <c r="N370" s="24"/>
      <c r="O370" s="46">
        <f t="shared" si="189"/>
        <v>12308</v>
      </c>
      <c r="P370" s="47">
        <f>E370*S370</f>
        <v>15762.79</v>
      </c>
      <c r="Q370" s="47">
        <f>E370*T370</f>
        <v>0</v>
      </c>
      <c r="R370" s="48">
        <f t="shared" si="180"/>
        <v>15762.79</v>
      </c>
      <c r="S370" s="48">
        <v>15762.79</v>
      </c>
      <c r="T370" s="48">
        <v>0</v>
      </c>
      <c r="U370" s="48">
        <f t="shared" si="181"/>
        <v>15762.79</v>
      </c>
      <c r="V370" s="31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</row>
    <row r="371" spans="1:37" x14ac:dyDescent="0.4">
      <c r="A371" s="33">
        <v>308</v>
      </c>
      <c r="B371" s="33">
        <v>247</v>
      </c>
      <c r="C371" s="31" t="s">
        <v>227</v>
      </c>
      <c r="D371" s="33" t="s">
        <v>34</v>
      </c>
      <c r="E371" s="25">
        <v>0.11</v>
      </c>
      <c r="F371" s="45">
        <f t="shared" si="171"/>
        <v>302.83</v>
      </c>
      <c r="G371" s="45">
        <f t="shared" si="172"/>
        <v>0</v>
      </c>
      <c r="H371" s="45">
        <f t="shared" si="173"/>
        <v>302.83</v>
      </c>
      <c r="I371" s="25">
        <v>2753</v>
      </c>
      <c r="J371" s="25"/>
      <c r="K371" s="25"/>
      <c r="L371" s="24"/>
      <c r="M371" s="24"/>
      <c r="N371" s="24"/>
      <c r="O371" s="46">
        <f t="shared" si="189"/>
        <v>4680.1000000000004</v>
      </c>
      <c r="P371" s="47">
        <f>E371*S371</f>
        <v>659.32</v>
      </c>
      <c r="Q371" s="47">
        <f>E371*T371</f>
        <v>0</v>
      </c>
      <c r="R371" s="48">
        <f t="shared" si="180"/>
        <v>659.32</v>
      </c>
      <c r="S371" s="48">
        <v>5993.78</v>
      </c>
      <c r="T371" s="48">
        <v>0</v>
      </c>
      <c r="U371" s="48">
        <f t="shared" si="181"/>
        <v>5993.78</v>
      </c>
      <c r="V371" s="31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</row>
    <row r="372" spans="1:37" x14ac:dyDescent="0.4">
      <c r="A372" s="33">
        <v>309</v>
      </c>
      <c r="B372" s="33">
        <v>248</v>
      </c>
      <c r="C372" s="31" t="s">
        <v>228</v>
      </c>
      <c r="D372" s="33" t="s">
        <v>101</v>
      </c>
      <c r="E372" s="25">
        <v>45</v>
      </c>
      <c r="F372" s="45">
        <f t="shared" si="171"/>
        <v>14670</v>
      </c>
      <c r="G372" s="45">
        <f t="shared" si="172"/>
        <v>0</v>
      </c>
      <c r="H372" s="45">
        <f t="shared" si="173"/>
        <v>14670</v>
      </c>
      <c r="I372" s="25">
        <v>326</v>
      </c>
      <c r="J372" s="25"/>
      <c r="K372" s="25"/>
      <c r="L372" s="24"/>
      <c r="M372" s="24"/>
      <c r="N372" s="24"/>
      <c r="O372" s="68">
        <f t="shared" ref="O372:O389" si="190">I372*$N$3</f>
        <v>521.6</v>
      </c>
      <c r="P372" s="47">
        <f>E372*S372</f>
        <v>30060.45</v>
      </c>
      <c r="Q372" s="47">
        <f>E372*T372</f>
        <v>0</v>
      </c>
      <c r="R372" s="48">
        <f t="shared" si="180"/>
        <v>30060.45</v>
      </c>
      <c r="S372" s="48">
        <v>668.01</v>
      </c>
      <c r="T372" s="48">
        <v>0</v>
      </c>
      <c r="U372" s="48">
        <f t="shared" si="181"/>
        <v>668.01</v>
      </c>
      <c r="V372" s="31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</row>
    <row r="373" spans="1:37" ht="28.5" x14ac:dyDescent="0.4">
      <c r="A373" s="33">
        <v>310</v>
      </c>
      <c r="B373" s="33">
        <v>249</v>
      </c>
      <c r="C373" s="31" t="s">
        <v>229</v>
      </c>
      <c r="D373" s="33" t="s">
        <v>101</v>
      </c>
      <c r="E373" s="25">
        <v>25</v>
      </c>
      <c r="F373" s="45">
        <f t="shared" si="171"/>
        <v>5725</v>
      </c>
      <c r="G373" s="45">
        <f t="shared" si="172"/>
        <v>0</v>
      </c>
      <c r="H373" s="45">
        <f t="shared" si="173"/>
        <v>5725</v>
      </c>
      <c r="I373" s="25">
        <v>229</v>
      </c>
      <c r="J373" s="25"/>
      <c r="K373" s="25"/>
      <c r="L373" s="24"/>
      <c r="M373" s="24"/>
      <c r="N373" s="24"/>
      <c r="O373" s="68">
        <f t="shared" si="190"/>
        <v>366.4</v>
      </c>
      <c r="P373" s="47">
        <f>E373*S373</f>
        <v>11731.25</v>
      </c>
      <c r="Q373" s="47">
        <f>E373*T373</f>
        <v>0</v>
      </c>
      <c r="R373" s="48">
        <f t="shared" si="180"/>
        <v>11731.25</v>
      </c>
      <c r="S373" s="48">
        <v>469.25</v>
      </c>
      <c r="T373" s="48">
        <v>0</v>
      </c>
      <c r="U373" s="48">
        <f t="shared" si="181"/>
        <v>469.25</v>
      </c>
      <c r="V373" s="31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</row>
    <row r="374" spans="1:37" x14ac:dyDescent="0.4">
      <c r="A374" s="33">
        <v>311</v>
      </c>
      <c r="B374" s="33">
        <v>250</v>
      </c>
      <c r="C374" s="31" t="s">
        <v>55</v>
      </c>
      <c r="D374" s="33" t="s">
        <v>26</v>
      </c>
      <c r="E374" s="25">
        <v>8.24</v>
      </c>
      <c r="F374" s="45">
        <f t="shared" si="171"/>
        <v>14519.21</v>
      </c>
      <c r="G374" s="45">
        <f t="shared" si="172"/>
        <v>0</v>
      </c>
      <c r="H374" s="45">
        <f t="shared" si="173"/>
        <v>14519.21</v>
      </c>
      <c r="I374" s="25">
        <v>1762.04</v>
      </c>
      <c r="J374" s="25"/>
      <c r="K374" s="25"/>
      <c r="L374" s="24"/>
      <c r="M374" s="24"/>
      <c r="N374" s="24"/>
      <c r="O374" s="68">
        <f t="shared" si="190"/>
        <v>2819.26</v>
      </c>
      <c r="P374" s="47">
        <f>E374*S374</f>
        <v>29751.43</v>
      </c>
      <c r="Q374" s="47">
        <f>E374*T374</f>
        <v>0</v>
      </c>
      <c r="R374" s="48">
        <f t="shared" si="180"/>
        <v>29751.43</v>
      </c>
      <c r="S374" s="48">
        <v>3610.61</v>
      </c>
      <c r="T374" s="48">
        <v>0</v>
      </c>
      <c r="U374" s="48">
        <f t="shared" si="181"/>
        <v>3610.61</v>
      </c>
      <c r="V374" s="31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</row>
    <row r="375" spans="1:37" x14ac:dyDescent="0.4">
      <c r="A375" s="33">
        <v>312</v>
      </c>
      <c r="B375" s="33">
        <v>251</v>
      </c>
      <c r="C375" s="31" t="s">
        <v>216</v>
      </c>
      <c r="D375" s="33" t="s">
        <v>26</v>
      </c>
      <c r="E375" s="25">
        <v>8.24</v>
      </c>
      <c r="F375" s="45">
        <f t="shared" si="171"/>
        <v>1220.18</v>
      </c>
      <c r="G375" s="45">
        <f t="shared" si="172"/>
        <v>0</v>
      </c>
      <c r="H375" s="45">
        <f t="shared" si="173"/>
        <v>1220.18</v>
      </c>
      <c r="I375" s="25">
        <v>148.08000000000001</v>
      </c>
      <c r="J375" s="25"/>
      <c r="K375" s="25"/>
      <c r="L375" s="24"/>
      <c r="M375" s="24"/>
      <c r="N375" s="24"/>
      <c r="O375" s="68">
        <f t="shared" si="190"/>
        <v>236.93</v>
      </c>
      <c r="P375" s="47">
        <f>E375*S375</f>
        <v>2500.35</v>
      </c>
      <c r="Q375" s="47">
        <f>E375*T375</f>
        <v>0</v>
      </c>
      <c r="R375" s="48">
        <f t="shared" si="180"/>
        <v>2500.35</v>
      </c>
      <c r="S375" s="48">
        <v>303.44</v>
      </c>
      <c r="T375" s="48">
        <v>0</v>
      </c>
      <c r="U375" s="48">
        <f t="shared" si="181"/>
        <v>303.44</v>
      </c>
      <c r="V375" s="31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</row>
    <row r="376" spans="1:37" x14ac:dyDescent="0.4">
      <c r="A376" s="33">
        <v>313</v>
      </c>
      <c r="B376" s="33">
        <v>252</v>
      </c>
      <c r="C376" s="31" t="s">
        <v>217</v>
      </c>
      <c r="D376" s="33" t="s">
        <v>26</v>
      </c>
      <c r="E376" s="25">
        <v>8.24</v>
      </c>
      <c r="F376" s="45">
        <f t="shared" si="171"/>
        <v>866.93</v>
      </c>
      <c r="G376" s="45">
        <f t="shared" si="172"/>
        <v>0</v>
      </c>
      <c r="H376" s="45">
        <f t="shared" si="173"/>
        <v>866.93</v>
      </c>
      <c r="I376" s="25">
        <v>105.21</v>
      </c>
      <c r="J376" s="25"/>
      <c r="K376" s="25"/>
      <c r="L376" s="24"/>
      <c r="M376" s="24"/>
      <c r="N376" s="24"/>
      <c r="O376" s="68">
        <f t="shared" si="190"/>
        <v>168.34</v>
      </c>
      <c r="P376" s="47">
        <f>E376*S376</f>
        <v>1776.46</v>
      </c>
      <c r="Q376" s="47">
        <f>E376*T376</f>
        <v>0</v>
      </c>
      <c r="R376" s="48">
        <f t="shared" si="180"/>
        <v>1776.46</v>
      </c>
      <c r="S376" s="48">
        <v>215.59</v>
      </c>
      <c r="T376" s="48">
        <v>0</v>
      </c>
      <c r="U376" s="48">
        <f t="shared" si="181"/>
        <v>215.59</v>
      </c>
      <c r="V376" s="31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</row>
    <row r="377" spans="1:37" x14ac:dyDescent="0.4">
      <c r="A377" s="33">
        <v>314</v>
      </c>
      <c r="B377" s="33">
        <v>253</v>
      </c>
      <c r="C377" s="31" t="s">
        <v>230</v>
      </c>
      <c r="D377" s="33" t="s">
        <v>101</v>
      </c>
      <c r="E377" s="25">
        <v>1</v>
      </c>
      <c r="F377" s="45">
        <f t="shared" si="171"/>
        <v>11447</v>
      </c>
      <c r="G377" s="45">
        <f t="shared" si="172"/>
        <v>26800</v>
      </c>
      <c r="H377" s="45">
        <f t="shared" si="173"/>
        <v>38247</v>
      </c>
      <c r="I377" s="25">
        <v>11447</v>
      </c>
      <c r="J377" s="67">
        <v>26800</v>
      </c>
      <c r="K377" s="25"/>
      <c r="L377" s="24"/>
      <c r="M377" s="24"/>
      <c r="N377" s="24"/>
      <c r="O377" s="68">
        <f t="shared" si="190"/>
        <v>18315.2</v>
      </c>
      <c r="P377" s="47">
        <f>E377*S377</f>
        <v>23456.18</v>
      </c>
      <c r="Q377" s="47">
        <f>E377*T377</f>
        <v>34322.620000000003</v>
      </c>
      <c r="R377" s="48">
        <f t="shared" si="180"/>
        <v>57778.8</v>
      </c>
      <c r="S377" s="48">
        <v>23456.18</v>
      </c>
      <c r="T377" s="48">
        <v>34322.620000000003</v>
      </c>
      <c r="U377" s="48">
        <f t="shared" si="181"/>
        <v>57778.8</v>
      </c>
      <c r="V377" s="31" t="s">
        <v>231</v>
      </c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</row>
    <row r="378" spans="1:37" x14ac:dyDescent="0.4">
      <c r="A378" s="33">
        <v>315</v>
      </c>
      <c r="B378" s="33">
        <v>254</v>
      </c>
      <c r="C378" s="31" t="s">
        <v>232</v>
      </c>
      <c r="D378" s="33" t="s">
        <v>34</v>
      </c>
      <c r="E378" s="25">
        <v>0.4</v>
      </c>
      <c r="F378" s="45">
        <f t="shared" si="171"/>
        <v>628.79999999999995</v>
      </c>
      <c r="G378" s="45">
        <f t="shared" si="172"/>
        <v>0</v>
      </c>
      <c r="H378" s="45">
        <f t="shared" si="173"/>
        <v>628.79999999999995</v>
      </c>
      <c r="I378" s="25">
        <v>1572</v>
      </c>
      <c r="J378" s="25"/>
      <c r="K378" s="25"/>
      <c r="L378" s="24"/>
      <c r="M378" s="24"/>
      <c r="N378" s="24"/>
      <c r="O378" s="68">
        <f t="shared" si="190"/>
        <v>2515.1999999999998</v>
      </c>
      <c r="P378" s="47">
        <f>E378*S378</f>
        <v>1288.48</v>
      </c>
      <c r="Q378" s="47">
        <f>E378*T378</f>
        <v>0</v>
      </c>
      <c r="R378" s="48">
        <f t="shared" si="180"/>
        <v>1288.48</v>
      </c>
      <c r="S378" s="48">
        <v>3221.2</v>
      </c>
      <c r="T378" s="48">
        <v>0</v>
      </c>
      <c r="U378" s="48">
        <f t="shared" si="181"/>
        <v>3221.2</v>
      </c>
      <c r="V378" s="31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</row>
    <row r="379" spans="1:37" ht="42.75" x14ac:dyDescent="0.4">
      <c r="A379" s="33">
        <v>316</v>
      </c>
      <c r="B379" s="33">
        <v>255</v>
      </c>
      <c r="C379" s="31" t="s">
        <v>159</v>
      </c>
      <c r="D379" s="33" t="s">
        <v>31</v>
      </c>
      <c r="E379" s="25">
        <v>0.45</v>
      </c>
      <c r="F379" s="45">
        <f t="shared" si="171"/>
        <v>203.53</v>
      </c>
      <c r="G379" s="45">
        <f t="shared" si="172"/>
        <v>0</v>
      </c>
      <c r="H379" s="45">
        <f t="shared" si="173"/>
        <v>203.53</v>
      </c>
      <c r="I379" s="25">
        <v>452.28</v>
      </c>
      <c r="J379" s="25"/>
      <c r="K379" s="25"/>
      <c r="L379" s="24"/>
      <c r="M379" s="24"/>
      <c r="N379" s="24"/>
      <c r="O379" s="68">
        <f t="shared" si="190"/>
        <v>723.65</v>
      </c>
      <c r="P379" s="47">
        <f>E379*S379</f>
        <v>417.05</v>
      </c>
      <c r="Q379" s="47">
        <f>E379*T379</f>
        <v>0</v>
      </c>
      <c r="R379" s="48">
        <f t="shared" si="180"/>
        <v>417.05</v>
      </c>
      <c r="S379" s="48">
        <v>926.77</v>
      </c>
      <c r="T379" s="48">
        <v>0</v>
      </c>
      <c r="U379" s="48">
        <f t="shared" si="181"/>
        <v>926.77</v>
      </c>
      <c r="V379" s="31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</row>
    <row r="380" spans="1:37" ht="28.5" x14ac:dyDescent="0.4">
      <c r="A380" s="33">
        <v>317</v>
      </c>
      <c r="B380" s="33">
        <v>256</v>
      </c>
      <c r="C380" s="31" t="s">
        <v>160</v>
      </c>
      <c r="D380" s="33" t="s">
        <v>31</v>
      </c>
      <c r="E380" s="25">
        <v>0.45</v>
      </c>
      <c r="F380" s="45">
        <f t="shared" si="171"/>
        <v>326.12</v>
      </c>
      <c r="G380" s="45">
        <f t="shared" si="172"/>
        <v>0</v>
      </c>
      <c r="H380" s="45">
        <f t="shared" si="173"/>
        <v>326.12</v>
      </c>
      <c r="I380" s="25">
        <v>724.7</v>
      </c>
      <c r="J380" s="25"/>
      <c r="K380" s="25"/>
      <c r="L380" s="24"/>
      <c r="M380" s="24"/>
      <c r="N380" s="24"/>
      <c r="O380" s="68">
        <f t="shared" si="190"/>
        <v>1159.52</v>
      </c>
      <c r="P380" s="47">
        <f>E380*S380</f>
        <v>668.25</v>
      </c>
      <c r="Q380" s="47">
        <f>E380*T380</f>
        <v>0</v>
      </c>
      <c r="R380" s="48">
        <f t="shared" si="180"/>
        <v>668.25</v>
      </c>
      <c r="S380" s="48">
        <v>1484.99</v>
      </c>
      <c r="T380" s="48">
        <v>0</v>
      </c>
      <c r="U380" s="48">
        <f t="shared" si="181"/>
        <v>1484.99</v>
      </c>
      <c r="V380" s="31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</row>
    <row r="381" spans="1:37" x14ac:dyDescent="0.4">
      <c r="A381" s="33">
        <v>318</v>
      </c>
      <c r="B381" s="33">
        <v>257</v>
      </c>
      <c r="C381" s="31" t="s">
        <v>176</v>
      </c>
      <c r="D381" s="33" t="s">
        <v>31</v>
      </c>
      <c r="E381" s="25">
        <v>0.45</v>
      </c>
      <c r="F381" s="45">
        <f t="shared" si="171"/>
        <v>1991.25</v>
      </c>
      <c r="G381" s="45">
        <f t="shared" si="172"/>
        <v>0</v>
      </c>
      <c r="H381" s="108">
        <f t="shared" si="173"/>
        <v>1991.25</v>
      </c>
      <c r="I381" s="55">
        <v>4425</v>
      </c>
      <c r="J381" s="25"/>
      <c r="K381" s="25"/>
      <c r="L381" s="24"/>
      <c r="M381" s="24"/>
      <c r="N381" s="24"/>
      <c r="O381" s="52">
        <f>I381</f>
        <v>4425</v>
      </c>
      <c r="P381" s="47">
        <f>E381*S381</f>
        <v>2550.19</v>
      </c>
      <c r="Q381" s="47">
        <f>E381*T381</f>
        <v>0</v>
      </c>
      <c r="R381" s="48">
        <f t="shared" si="180"/>
        <v>2550.19</v>
      </c>
      <c r="S381" s="48">
        <v>5667.08</v>
      </c>
      <c r="T381" s="48">
        <v>0</v>
      </c>
      <c r="U381" s="48">
        <f t="shared" si="181"/>
        <v>5667.08</v>
      </c>
      <c r="V381" s="31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</row>
    <row r="382" spans="1:37" ht="28.5" x14ac:dyDescent="0.4">
      <c r="A382" s="33">
        <v>319</v>
      </c>
      <c r="B382" s="33">
        <v>258</v>
      </c>
      <c r="C382" s="31" t="s">
        <v>233</v>
      </c>
      <c r="D382" s="33" t="s">
        <v>26</v>
      </c>
      <c r="E382" s="25">
        <v>1.2</v>
      </c>
      <c r="F382" s="45">
        <f t="shared" si="171"/>
        <v>616.79999999999995</v>
      </c>
      <c r="G382" s="45">
        <f t="shared" si="172"/>
        <v>0</v>
      </c>
      <c r="H382" s="45">
        <f t="shared" si="173"/>
        <v>616.79999999999995</v>
      </c>
      <c r="I382" s="25">
        <v>514</v>
      </c>
      <c r="J382" s="25"/>
      <c r="K382" s="25"/>
      <c r="L382" s="24"/>
      <c r="M382" s="24"/>
      <c r="N382" s="24"/>
      <c r="O382" s="68">
        <f t="shared" si="190"/>
        <v>822.4</v>
      </c>
      <c r="P382" s="47">
        <f>E382*S382</f>
        <v>1263.8900000000001</v>
      </c>
      <c r="Q382" s="47">
        <f>E382*T382</f>
        <v>0</v>
      </c>
      <c r="R382" s="48">
        <f t="shared" si="180"/>
        <v>1263.8900000000001</v>
      </c>
      <c r="S382" s="48">
        <v>1053.24</v>
      </c>
      <c r="T382" s="48">
        <v>0</v>
      </c>
      <c r="U382" s="48">
        <f t="shared" si="181"/>
        <v>1053.24</v>
      </c>
      <c r="V382" s="31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</row>
    <row r="383" spans="1:37" ht="28.5" x14ac:dyDescent="0.4">
      <c r="A383" s="33">
        <v>320</v>
      </c>
      <c r="B383" s="33">
        <v>259</v>
      </c>
      <c r="C383" s="31" t="s">
        <v>234</v>
      </c>
      <c r="D383" s="33" t="s">
        <v>34</v>
      </c>
      <c r="E383" s="25">
        <v>1</v>
      </c>
      <c r="F383" s="45">
        <f t="shared" si="171"/>
        <v>11520</v>
      </c>
      <c r="G383" s="45">
        <f t="shared" si="172"/>
        <v>8700</v>
      </c>
      <c r="H383" s="45">
        <f t="shared" si="173"/>
        <v>20220</v>
      </c>
      <c r="I383" s="25">
        <v>11520</v>
      </c>
      <c r="J383" s="55">
        <v>8700</v>
      </c>
      <c r="K383" s="25"/>
      <c r="L383" s="24"/>
      <c r="M383" s="24"/>
      <c r="N383" s="24"/>
      <c r="O383" s="25">
        <v>11520</v>
      </c>
      <c r="P383" s="47">
        <f>E383*S383</f>
        <v>14753.61</v>
      </c>
      <c r="Q383" s="47">
        <f>E383*T383</f>
        <v>11142.05</v>
      </c>
      <c r="R383" s="48">
        <f t="shared" si="180"/>
        <v>25895.66</v>
      </c>
      <c r="S383" s="48">
        <v>14753.61</v>
      </c>
      <c r="T383" s="48">
        <v>11142.05</v>
      </c>
      <c r="U383" s="48">
        <f t="shared" si="181"/>
        <v>25895.66</v>
      </c>
      <c r="V383" s="31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</row>
    <row r="384" spans="1:37" ht="28.5" x14ac:dyDescent="0.4">
      <c r="A384" s="33">
        <v>321</v>
      </c>
      <c r="B384" s="33">
        <v>260</v>
      </c>
      <c r="C384" s="31" t="s">
        <v>235</v>
      </c>
      <c r="D384" s="33" t="s">
        <v>99</v>
      </c>
      <c r="E384" s="25">
        <v>5.51</v>
      </c>
      <c r="F384" s="45">
        <f t="shared" si="171"/>
        <v>10457.98</v>
      </c>
      <c r="G384" s="45">
        <f t="shared" si="172"/>
        <v>468.35</v>
      </c>
      <c r="H384" s="45">
        <f t="shared" si="173"/>
        <v>10926.33</v>
      </c>
      <c r="I384" s="25">
        <v>1898</v>
      </c>
      <c r="J384" s="25">
        <v>85</v>
      </c>
      <c r="K384" s="25"/>
      <c r="L384" s="24"/>
      <c r="M384" s="24"/>
      <c r="N384" s="24"/>
      <c r="O384" s="68">
        <f t="shared" si="190"/>
        <v>3036.8</v>
      </c>
      <c r="P384" s="47">
        <f>E384*S384</f>
        <v>21429.55</v>
      </c>
      <c r="Q384" s="47">
        <f>E384*T384</f>
        <v>599.82000000000005</v>
      </c>
      <c r="R384" s="48">
        <f t="shared" si="180"/>
        <v>22029.37</v>
      </c>
      <c r="S384" s="48">
        <v>3889.21</v>
      </c>
      <c r="T384" s="48">
        <v>108.86</v>
      </c>
      <c r="U384" s="48">
        <f t="shared" si="181"/>
        <v>3998.07</v>
      </c>
      <c r="V384" s="31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</row>
    <row r="385" spans="1:37" x14ac:dyDescent="0.4">
      <c r="A385" s="33">
        <v>322</v>
      </c>
      <c r="B385" s="33">
        <v>261</v>
      </c>
      <c r="C385" s="31" t="s">
        <v>236</v>
      </c>
      <c r="D385" s="33" t="s">
        <v>101</v>
      </c>
      <c r="E385" s="25">
        <v>25</v>
      </c>
      <c r="F385" s="45">
        <f t="shared" si="171"/>
        <v>9625</v>
      </c>
      <c r="G385" s="45">
        <f t="shared" si="172"/>
        <v>825</v>
      </c>
      <c r="H385" s="45">
        <f t="shared" si="173"/>
        <v>10450</v>
      </c>
      <c r="I385" s="25">
        <v>385</v>
      </c>
      <c r="J385" s="67">
        <v>33</v>
      </c>
      <c r="K385" s="25"/>
      <c r="L385" s="24"/>
      <c r="M385" s="24"/>
      <c r="N385" s="24"/>
      <c r="O385" s="68">
        <f t="shared" si="190"/>
        <v>616</v>
      </c>
      <c r="P385" s="47">
        <f>E385*S385</f>
        <v>19722.75</v>
      </c>
      <c r="Q385" s="47">
        <f>E385*T385</f>
        <v>1056.5</v>
      </c>
      <c r="R385" s="48">
        <f t="shared" si="180"/>
        <v>20779.25</v>
      </c>
      <c r="S385" s="48">
        <v>788.91</v>
      </c>
      <c r="T385" s="48">
        <v>42.26</v>
      </c>
      <c r="U385" s="48">
        <f t="shared" si="181"/>
        <v>831.17</v>
      </c>
      <c r="V385" s="31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</row>
    <row r="386" spans="1:37" x14ac:dyDescent="0.4">
      <c r="A386" s="33">
        <v>323</v>
      </c>
      <c r="B386" s="33">
        <v>262</v>
      </c>
      <c r="C386" s="31" t="s">
        <v>237</v>
      </c>
      <c r="D386" s="33" t="s">
        <v>101</v>
      </c>
      <c r="E386" s="25">
        <v>25</v>
      </c>
      <c r="F386" s="45">
        <f t="shared" si="171"/>
        <v>26400</v>
      </c>
      <c r="G386" s="45">
        <f t="shared" si="172"/>
        <v>350</v>
      </c>
      <c r="H386" s="45">
        <f t="shared" si="173"/>
        <v>26750</v>
      </c>
      <c r="I386" s="25">
        <v>1056</v>
      </c>
      <c r="J386" s="67">
        <v>14</v>
      </c>
      <c r="K386" s="25"/>
      <c r="L386" s="24"/>
      <c r="M386" s="24"/>
      <c r="N386" s="24"/>
      <c r="O386" s="68">
        <f t="shared" si="190"/>
        <v>1689.6</v>
      </c>
      <c r="P386" s="47">
        <f>E386*S386</f>
        <v>54096.5</v>
      </c>
      <c r="Q386" s="47">
        <f>E386*T386</f>
        <v>448.25</v>
      </c>
      <c r="R386" s="48">
        <f t="shared" si="180"/>
        <v>54544.75</v>
      </c>
      <c r="S386" s="48">
        <v>2163.86</v>
      </c>
      <c r="T386" s="48">
        <v>17.93</v>
      </c>
      <c r="U386" s="48">
        <f t="shared" si="181"/>
        <v>2181.79</v>
      </c>
      <c r="V386" s="31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</row>
    <row r="387" spans="1:37" ht="28.5" x14ac:dyDescent="0.4">
      <c r="A387" s="33">
        <v>324</v>
      </c>
      <c r="B387" s="33">
        <v>263</v>
      </c>
      <c r="C387" s="31" t="s">
        <v>238</v>
      </c>
      <c r="D387" s="33" t="s">
        <v>101</v>
      </c>
      <c r="E387" s="25">
        <v>25</v>
      </c>
      <c r="F387" s="45">
        <f t="shared" si="171"/>
        <v>24900</v>
      </c>
      <c r="G387" s="45">
        <f t="shared" si="172"/>
        <v>1300</v>
      </c>
      <c r="H387" s="45">
        <f t="shared" si="173"/>
        <v>26200</v>
      </c>
      <c r="I387" s="25">
        <v>996</v>
      </c>
      <c r="J387" s="67">
        <v>52</v>
      </c>
      <c r="K387" s="25"/>
      <c r="L387" s="24"/>
      <c r="M387" s="24"/>
      <c r="N387" s="24"/>
      <c r="O387" s="68">
        <f t="shared" si="190"/>
        <v>1593.6</v>
      </c>
      <c r="P387" s="47">
        <f>E387*S387</f>
        <v>51023</v>
      </c>
      <c r="Q387" s="47">
        <f>E387*T387</f>
        <v>1665</v>
      </c>
      <c r="R387" s="48">
        <f t="shared" si="180"/>
        <v>52688</v>
      </c>
      <c r="S387" s="48">
        <v>2040.92</v>
      </c>
      <c r="T387" s="48">
        <v>66.599999999999994</v>
      </c>
      <c r="U387" s="48">
        <f t="shared" si="181"/>
        <v>2107.52</v>
      </c>
      <c r="V387" s="31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</row>
    <row r="388" spans="1:37" ht="28.5" x14ac:dyDescent="0.4">
      <c r="A388" s="33">
        <v>325</v>
      </c>
      <c r="B388" s="33">
        <v>264</v>
      </c>
      <c r="C388" s="31" t="s">
        <v>239</v>
      </c>
      <c r="D388" s="33" t="s">
        <v>26</v>
      </c>
      <c r="E388" s="25">
        <v>0.28999999999999998</v>
      </c>
      <c r="F388" s="45">
        <f t="shared" si="171"/>
        <v>319</v>
      </c>
      <c r="G388" s="45">
        <f t="shared" si="172"/>
        <v>121.8</v>
      </c>
      <c r="H388" s="45">
        <f t="shared" si="173"/>
        <v>440.8</v>
      </c>
      <c r="I388" s="25">
        <v>1100</v>
      </c>
      <c r="J388" s="67">
        <v>420</v>
      </c>
      <c r="K388" s="25"/>
      <c r="L388" s="24"/>
      <c r="M388" s="24"/>
      <c r="N388" s="24"/>
      <c r="O388" s="68">
        <f t="shared" si="190"/>
        <v>1760</v>
      </c>
      <c r="P388" s="47">
        <f>E388*S388</f>
        <v>653.66999999999996</v>
      </c>
      <c r="Q388" s="47">
        <f>E388*T388</f>
        <v>155.99</v>
      </c>
      <c r="R388" s="48">
        <f t="shared" si="180"/>
        <v>809.66</v>
      </c>
      <c r="S388" s="48">
        <v>2254.02</v>
      </c>
      <c r="T388" s="48">
        <v>537.89</v>
      </c>
      <c r="U388" s="48">
        <f t="shared" si="181"/>
        <v>2791.91</v>
      </c>
      <c r="V388" s="31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</row>
    <row r="389" spans="1:37" x14ac:dyDescent="0.4">
      <c r="A389" s="33">
        <v>326</v>
      </c>
      <c r="B389" s="33">
        <v>265</v>
      </c>
      <c r="C389" s="31" t="s">
        <v>240</v>
      </c>
      <c r="D389" s="33" t="s">
        <v>28</v>
      </c>
      <c r="E389" s="25">
        <v>2.4</v>
      </c>
      <c r="F389" s="45">
        <f t="shared" si="171"/>
        <v>493.54</v>
      </c>
      <c r="G389" s="45">
        <f t="shared" si="172"/>
        <v>103.2</v>
      </c>
      <c r="H389" s="45">
        <f t="shared" si="173"/>
        <v>596.74</v>
      </c>
      <c r="I389" s="25">
        <v>205.64</v>
      </c>
      <c r="J389" s="67">
        <v>43</v>
      </c>
      <c r="K389" s="25"/>
      <c r="L389" s="24"/>
      <c r="M389" s="24"/>
      <c r="N389" s="24"/>
      <c r="O389" s="68">
        <f t="shared" si="190"/>
        <v>329.02</v>
      </c>
      <c r="P389" s="47">
        <f>E389*S389</f>
        <v>1011.29</v>
      </c>
      <c r="Q389" s="47">
        <f>E389*T389</f>
        <v>132.16999999999999</v>
      </c>
      <c r="R389" s="48">
        <f t="shared" si="180"/>
        <v>1143.46</v>
      </c>
      <c r="S389" s="48">
        <v>421.37</v>
      </c>
      <c r="T389" s="48">
        <v>55.07</v>
      </c>
      <c r="U389" s="48">
        <f t="shared" si="181"/>
        <v>476.44</v>
      </c>
      <c r="V389" s="31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</row>
    <row r="390" spans="1:37" x14ac:dyDescent="0.4">
      <c r="A390" s="39"/>
      <c r="B390" s="39"/>
      <c r="C390" s="40" t="s">
        <v>241</v>
      </c>
      <c r="D390" s="74"/>
      <c r="E390" s="75"/>
      <c r="F390" s="59">
        <f>SUM(F391:F400)</f>
        <v>8159370.4000000004</v>
      </c>
      <c r="G390" s="59">
        <f t="shared" ref="G390:H390" si="191">SUM(G391:G400)</f>
        <v>723080</v>
      </c>
      <c r="H390" s="59">
        <f t="shared" si="191"/>
        <v>8882450.4000000004</v>
      </c>
      <c r="I390" s="35"/>
      <c r="J390" s="35"/>
      <c r="K390" s="35"/>
      <c r="L390" s="60"/>
      <c r="M390" s="60"/>
      <c r="N390" s="60"/>
      <c r="O390" s="61"/>
      <c r="P390" s="59"/>
      <c r="Q390" s="59"/>
      <c r="R390" s="59"/>
      <c r="S390" s="48">
        <v>0</v>
      </c>
      <c r="T390" s="48">
        <v>0</v>
      </c>
      <c r="U390" s="48">
        <f t="shared" si="181"/>
        <v>0</v>
      </c>
      <c r="V390" s="63"/>
      <c r="W390" s="23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</row>
    <row r="391" spans="1:37" ht="28.5" x14ac:dyDescent="0.4">
      <c r="A391" s="33">
        <v>327</v>
      </c>
      <c r="B391" s="33">
        <v>266</v>
      </c>
      <c r="C391" s="31" t="s">
        <v>242</v>
      </c>
      <c r="D391" s="33" t="s">
        <v>26</v>
      </c>
      <c r="E391" s="25">
        <v>3064.16</v>
      </c>
      <c r="F391" s="45">
        <f t="shared" ref="F391:F400" si="192">E391*I391</f>
        <v>3110122.4</v>
      </c>
      <c r="G391" s="45">
        <f t="shared" ref="G391:G400" si="193">E391*J391</f>
        <v>0</v>
      </c>
      <c r="H391" s="45">
        <f t="shared" ref="H391:H400" si="194">F391+G391</f>
        <v>3110122.4</v>
      </c>
      <c r="I391" s="25">
        <v>1015</v>
      </c>
      <c r="J391" s="25"/>
      <c r="K391" s="25"/>
      <c r="L391" s="24"/>
      <c r="M391" s="24"/>
      <c r="N391" s="24"/>
      <c r="O391" s="68">
        <f t="shared" ref="O391:O400" si="195">I391*$N$3</f>
        <v>1624</v>
      </c>
      <c r="P391" s="47">
        <f>E391*S391</f>
        <v>6372993.1799999997</v>
      </c>
      <c r="Q391" s="47">
        <f>E391*T391</f>
        <v>0</v>
      </c>
      <c r="R391" s="48">
        <f t="shared" si="180"/>
        <v>6372993.1799999997</v>
      </c>
      <c r="S391" s="48">
        <v>2079.85</v>
      </c>
      <c r="T391" s="48">
        <v>0</v>
      </c>
      <c r="U391" s="48">
        <f t="shared" si="181"/>
        <v>2079.85</v>
      </c>
      <c r="V391" s="31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</row>
    <row r="392" spans="1:37" x14ac:dyDescent="0.4">
      <c r="A392" s="33">
        <v>328</v>
      </c>
      <c r="B392" s="33">
        <v>267</v>
      </c>
      <c r="C392" s="31" t="s">
        <v>243</v>
      </c>
      <c r="D392" s="33" t="s">
        <v>26</v>
      </c>
      <c r="E392" s="25">
        <v>220</v>
      </c>
      <c r="F392" s="45">
        <f t="shared" si="192"/>
        <v>387648.8</v>
      </c>
      <c r="G392" s="45">
        <f t="shared" si="193"/>
        <v>0</v>
      </c>
      <c r="H392" s="45">
        <f t="shared" si="194"/>
        <v>387648.8</v>
      </c>
      <c r="I392" s="25">
        <v>1762.04</v>
      </c>
      <c r="J392" s="25"/>
      <c r="K392" s="25"/>
      <c r="L392" s="24"/>
      <c r="M392" s="24"/>
      <c r="N392" s="24"/>
      <c r="O392" s="68">
        <f t="shared" si="195"/>
        <v>2819.26</v>
      </c>
      <c r="P392" s="47">
        <f>E392*S392</f>
        <v>794334.2</v>
      </c>
      <c r="Q392" s="47">
        <f>E392*T392</f>
        <v>0</v>
      </c>
      <c r="R392" s="48">
        <f t="shared" si="180"/>
        <v>794334.2</v>
      </c>
      <c r="S392" s="48">
        <v>3610.61</v>
      </c>
      <c r="T392" s="48">
        <v>0</v>
      </c>
      <c r="U392" s="48">
        <f t="shared" si="181"/>
        <v>3610.61</v>
      </c>
      <c r="V392" s="31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</row>
    <row r="393" spans="1:37" ht="28.5" x14ac:dyDescent="0.4">
      <c r="A393" s="33">
        <v>329</v>
      </c>
      <c r="B393" s="33">
        <v>268</v>
      </c>
      <c r="C393" s="31" t="s">
        <v>244</v>
      </c>
      <c r="D393" s="33" t="s">
        <v>26</v>
      </c>
      <c r="E393" s="25">
        <v>220</v>
      </c>
      <c r="F393" s="73">
        <f t="shared" si="192"/>
        <v>146960</v>
      </c>
      <c r="G393" s="45">
        <f t="shared" si="193"/>
        <v>127600</v>
      </c>
      <c r="H393" s="45">
        <f t="shared" si="194"/>
        <v>274560</v>
      </c>
      <c r="I393" s="25">
        <v>668</v>
      </c>
      <c r="J393" s="67">
        <v>580</v>
      </c>
      <c r="K393" s="25"/>
      <c r="L393" s="24"/>
      <c r="M393" s="24"/>
      <c r="N393" s="24"/>
      <c r="O393" s="68">
        <f t="shared" si="195"/>
        <v>1068.8</v>
      </c>
      <c r="P393" s="47">
        <f>E393*S393</f>
        <v>301138.2</v>
      </c>
      <c r="Q393" s="47">
        <f>E393*T393</f>
        <v>163416</v>
      </c>
      <c r="R393" s="48">
        <f t="shared" ref="R393:R456" si="196">P393+Q393</f>
        <v>464554.2</v>
      </c>
      <c r="S393" s="48">
        <v>1368.81</v>
      </c>
      <c r="T393" s="48">
        <v>742.8</v>
      </c>
      <c r="U393" s="48">
        <f t="shared" ref="U393:U456" si="197">S393+T393</f>
        <v>2111.61</v>
      </c>
      <c r="V393" s="31" t="s">
        <v>245</v>
      </c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</row>
    <row r="394" spans="1:37" ht="28.5" x14ac:dyDescent="0.4">
      <c r="A394" s="33">
        <v>330</v>
      </c>
      <c r="B394" s="33">
        <v>269</v>
      </c>
      <c r="C394" s="31" t="s">
        <v>246</v>
      </c>
      <c r="D394" s="33" t="s">
        <v>26</v>
      </c>
      <c r="E394" s="25">
        <v>220</v>
      </c>
      <c r="F394" s="45">
        <f t="shared" si="192"/>
        <v>23232</v>
      </c>
      <c r="G394" s="45">
        <f t="shared" si="193"/>
        <v>22440</v>
      </c>
      <c r="H394" s="45">
        <f t="shared" si="194"/>
        <v>45672</v>
      </c>
      <c r="I394" s="25">
        <v>105.6</v>
      </c>
      <c r="J394" s="67">
        <v>102</v>
      </c>
      <c r="K394" s="25"/>
      <c r="L394" s="100"/>
      <c r="M394" s="100"/>
      <c r="N394" s="100"/>
      <c r="O394" s="68">
        <f t="shared" si="195"/>
        <v>168.96</v>
      </c>
      <c r="P394" s="47">
        <f>E394*S394</f>
        <v>47605.8</v>
      </c>
      <c r="Q394" s="47">
        <f>E394*T394</f>
        <v>28738.6</v>
      </c>
      <c r="R394" s="48">
        <f t="shared" si="196"/>
        <v>76344.399999999994</v>
      </c>
      <c r="S394" s="48">
        <v>216.39</v>
      </c>
      <c r="T394" s="48">
        <v>130.63</v>
      </c>
      <c r="U394" s="48">
        <f t="shared" si="197"/>
        <v>347.02</v>
      </c>
      <c r="V394" s="101" t="s">
        <v>247</v>
      </c>
      <c r="W394" s="102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</row>
    <row r="395" spans="1:37" ht="28.5" x14ac:dyDescent="0.4">
      <c r="A395" s="33">
        <v>331</v>
      </c>
      <c r="B395" s="33">
        <v>270</v>
      </c>
      <c r="C395" s="31" t="s">
        <v>248</v>
      </c>
      <c r="D395" s="33" t="s">
        <v>101</v>
      </c>
      <c r="E395" s="25">
        <v>2110</v>
      </c>
      <c r="F395" s="45">
        <f t="shared" si="192"/>
        <v>687860</v>
      </c>
      <c r="G395" s="45">
        <f t="shared" si="193"/>
        <v>0</v>
      </c>
      <c r="H395" s="45">
        <f t="shared" si="194"/>
        <v>687860</v>
      </c>
      <c r="I395" s="25">
        <v>326</v>
      </c>
      <c r="J395" s="25"/>
      <c r="K395" s="25"/>
      <c r="L395" s="24"/>
      <c r="M395" s="24"/>
      <c r="N395" s="24"/>
      <c r="O395" s="68">
        <f t="shared" si="195"/>
        <v>521.6</v>
      </c>
      <c r="P395" s="47">
        <f>E395*S395</f>
        <v>1409501.1</v>
      </c>
      <c r="Q395" s="47">
        <f>E395*T395</f>
        <v>0</v>
      </c>
      <c r="R395" s="48">
        <f t="shared" si="196"/>
        <v>1409501.1</v>
      </c>
      <c r="S395" s="48">
        <v>668.01</v>
      </c>
      <c r="T395" s="48">
        <v>0</v>
      </c>
      <c r="U395" s="48">
        <f t="shared" si="197"/>
        <v>668.01</v>
      </c>
      <c r="V395" s="31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</row>
    <row r="396" spans="1:37" ht="156.75" x14ac:dyDescent="0.4">
      <c r="A396" s="33">
        <v>332</v>
      </c>
      <c r="B396" s="33">
        <v>271</v>
      </c>
      <c r="C396" s="31" t="s">
        <v>249</v>
      </c>
      <c r="D396" s="33" t="s">
        <v>26</v>
      </c>
      <c r="E396" s="25">
        <v>232</v>
      </c>
      <c r="F396" s="45">
        <f t="shared" si="192"/>
        <v>2609536</v>
      </c>
      <c r="G396" s="45">
        <f t="shared" si="193"/>
        <v>262160</v>
      </c>
      <c r="H396" s="45">
        <f t="shared" si="194"/>
        <v>2871696</v>
      </c>
      <c r="I396" s="25">
        <v>11248</v>
      </c>
      <c r="J396" s="67">
        <v>1130</v>
      </c>
      <c r="K396" s="25"/>
      <c r="L396" s="101"/>
      <c r="M396" s="101"/>
      <c r="N396" s="101"/>
      <c r="O396" s="68">
        <f t="shared" si="195"/>
        <v>17996.8</v>
      </c>
      <c r="P396" s="47">
        <f>E396*S396</f>
        <v>5347231.12</v>
      </c>
      <c r="Q396" s="47">
        <f>E396*T396</f>
        <v>335748.08</v>
      </c>
      <c r="R396" s="48">
        <f t="shared" si="196"/>
        <v>5682979.2000000002</v>
      </c>
      <c r="S396" s="48">
        <v>23048.41</v>
      </c>
      <c r="T396" s="48">
        <v>1447.19</v>
      </c>
      <c r="U396" s="48">
        <f t="shared" si="197"/>
        <v>24495.599999999999</v>
      </c>
      <c r="V396" s="101" t="s">
        <v>250</v>
      </c>
      <c r="W396" s="109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</row>
    <row r="397" spans="1:37" ht="57" x14ac:dyDescent="0.4">
      <c r="A397" s="33">
        <v>333</v>
      </c>
      <c r="B397" s="33">
        <v>272</v>
      </c>
      <c r="C397" s="31" t="s">
        <v>251</v>
      </c>
      <c r="D397" s="33" t="s">
        <v>26</v>
      </c>
      <c r="E397" s="25">
        <v>232</v>
      </c>
      <c r="F397" s="45">
        <f t="shared" si="192"/>
        <v>720360</v>
      </c>
      <c r="G397" s="45">
        <f t="shared" si="193"/>
        <v>183094.39999999999</v>
      </c>
      <c r="H397" s="45">
        <f t="shared" si="194"/>
        <v>903454.4</v>
      </c>
      <c r="I397" s="25">
        <v>3105</v>
      </c>
      <c r="J397" s="67">
        <v>789.2</v>
      </c>
      <c r="K397" s="25"/>
      <c r="L397" s="24"/>
      <c r="M397" s="24"/>
      <c r="N397" s="24"/>
      <c r="O397" s="68">
        <f t="shared" si="195"/>
        <v>4968</v>
      </c>
      <c r="P397" s="47">
        <f>E397*S397</f>
        <v>1476097.68</v>
      </c>
      <c r="Q397" s="47">
        <f>E397*T397</f>
        <v>234487.04000000001</v>
      </c>
      <c r="R397" s="48">
        <f t="shared" si="196"/>
        <v>1710584.72</v>
      </c>
      <c r="S397" s="48">
        <v>6362.49</v>
      </c>
      <c r="T397" s="48">
        <v>1010.72</v>
      </c>
      <c r="U397" s="48">
        <f t="shared" si="197"/>
        <v>7373.21</v>
      </c>
      <c r="V397" s="31" t="s">
        <v>252</v>
      </c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</row>
    <row r="398" spans="1:37" ht="28.5" x14ac:dyDescent="0.4">
      <c r="A398" s="33">
        <v>334</v>
      </c>
      <c r="B398" s="33">
        <v>273</v>
      </c>
      <c r="C398" s="31" t="s">
        <v>253</v>
      </c>
      <c r="D398" s="33" t="s">
        <v>26</v>
      </c>
      <c r="E398" s="25">
        <v>232</v>
      </c>
      <c r="F398" s="45">
        <f t="shared" si="192"/>
        <v>24499.200000000001</v>
      </c>
      <c r="G398" s="45">
        <f t="shared" si="193"/>
        <v>28675.200000000001</v>
      </c>
      <c r="H398" s="45">
        <f t="shared" si="194"/>
        <v>53174.400000000001</v>
      </c>
      <c r="I398" s="25">
        <v>105.6</v>
      </c>
      <c r="J398" s="67">
        <v>123.6</v>
      </c>
      <c r="K398" s="25"/>
      <c r="L398" s="24"/>
      <c r="M398" s="24"/>
      <c r="N398" s="24"/>
      <c r="O398" s="68">
        <f t="shared" si="195"/>
        <v>168.96</v>
      </c>
      <c r="P398" s="47">
        <f>E398*S398</f>
        <v>50202.48</v>
      </c>
      <c r="Q398" s="47">
        <f>E398*T398</f>
        <v>36723.279999999999</v>
      </c>
      <c r="R398" s="48">
        <f t="shared" si="196"/>
        <v>86925.759999999995</v>
      </c>
      <c r="S398" s="48">
        <v>216.39</v>
      </c>
      <c r="T398" s="48">
        <v>158.29</v>
      </c>
      <c r="U398" s="48">
        <f t="shared" si="197"/>
        <v>374.68</v>
      </c>
      <c r="V398" s="31" t="s">
        <v>254</v>
      </c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</row>
    <row r="399" spans="1:37" ht="28.5" x14ac:dyDescent="0.4">
      <c r="A399" s="33">
        <v>335</v>
      </c>
      <c r="B399" s="33">
        <v>274</v>
      </c>
      <c r="C399" s="31" t="s">
        <v>255</v>
      </c>
      <c r="D399" s="33" t="s">
        <v>26</v>
      </c>
      <c r="E399" s="25">
        <v>232</v>
      </c>
      <c r="F399" s="45">
        <f t="shared" si="192"/>
        <v>361920</v>
      </c>
      <c r="G399" s="45">
        <f t="shared" si="193"/>
        <v>70110.399999999994</v>
      </c>
      <c r="H399" s="45">
        <f t="shared" si="194"/>
        <v>432030.4</v>
      </c>
      <c r="I399" s="25">
        <v>1560</v>
      </c>
      <c r="J399" s="67">
        <v>302.2</v>
      </c>
      <c r="K399" s="25"/>
      <c r="L399" s="24"/>
      <c r="M399" s="24"/>
      <c r="N399" s="24"/>
      <c r="O399" s="68">
        <f t="shared" si="195"/>
        <v>2496</v>
      </c>
      <c r="P399" s="47">
        <f>E399*S399</f>
        <v>741613.52</v>
      </c>
      <c r="Q399" s="47">
        <f>E399*T399</f>
        <v>89790.96</v>
      </c>
      <c r="R399" s="48">
        <f t="shared" si="196"/>
        <v>831404.48</v>
      </c>
      <c r="S399" s="48">
        <v>3196.61</v>
      </c>
      <c r="T399" s="48">
        <v>387.03</v>
      </c>
      <c r="U399" s="48">
        <f t="shared" si="197"/>
        <v>3583.64</v>
      </c>
      <c r="V399" s="31" t="s">
        <v>256</v>
      </c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</row>
    <row r="400" spans="1:37" ht="28.5" x14ac:dyDescent="0.4">
      <c r="A400" s="33">
        <v>336</v>
      </c>
      <c r="B400" s="33">
        <v>275</v>
      </c>
      <c r="C400" s="31" t="s">
        <v>257</v>
      </c>
      <c r="D400" s="33" t="s">
        <v>26</v>
      </c>
      <c r="E400" s="25">
        <v>232</v>
      </c>
      <c r="F400" s="45">
        <f t="shared" si="192"/>
        <v>87232</v>
      </c>
      <c r="G400" s="45">
        <f t="shared" si="193"/>
        <v>29000</v>
      </c>
      <c r="H400" s="45">
        <f t="shared" si="194"/>
        <v>116232</v>
      </c>
      <c r="I400" s="25">
        <v>376</v>
      </c>
      <c r="J400" s="67">
        <v>125</v>
      </c>
      <c r="K400" s="25"/>
      <c r="L400" s="24"/>
      <c r="M400" s="24"/>
      <c r="N400" s="24"/>
      <c r="O400" s="68">
        <f t="shared" si="195"/>
        <v>601.6</v>
      </c>
      <c r="P400" s="47">
        <f>E400*S400</f>
        <v>178749.04</v>
      </c>
      <c r="Q400" s="47">
        <f>E400*T400</f>
        <v>37140.879999999997</v>
      </c>
      <c r="R400" s="48">
        <f t="shared" si="196"/>
        <v>215889.92000000001</v>
      </c>
      <c r="S400" s="48">
        <v>770.47</v>
      </c>
      <c r="T400" s="48">
        <v>160.09</v>
      </c>
      <c r="U400" s="48">
        <f t="shared" si="197"/>
        <v>930.56</v>
      </c>
      <c r="V400" s="31" t="s">
        <v>258</v>
      </c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</row>
    <row r="401" spans="1:37" x14ac:dyDescent="0.4">
      <c r="A401" s="39"/>
      <c r="B401" s="39"/>
      <c r="C401" s="40" t="s">
        <v>259</v>
      </c>
      <c r="D401" s="74"/>
      <c r="E401" s="75"/>
      <c r="F401" s="59">
        <f t="shared" ref="F401:H401" si="198">SUM(F402:F404)</f>
        <v>153046.09</v>
      </c>
      <c r="G401" s="59">
        <f t="shared" si="198"/>
        <v>0</v>
      </c>
      <c r="H401" s="59">
        <f t="shared" si="198"/>
        <v>153046.09</v>
      </c>
      <c r="I401" s="35"/>
      <c r="J401" s="35"/>
      <c r="K401" s="35"/>
      <c r="L401" s="60"/>
      <c r="M401" s="60"/>
      <c r="N401" s="60"/>
      <c r="O401" s="61"/>
      <c r="P401" s="59"/>
      <c r="Q401" s="59"/>
      <c r="R401" s="59"/>
      <c r="S401" s="48">
        <v>0</v>
      </c>
      <c r="T401" s="48">
        <v>0</v>
      </c>
      <c r="U401" s="48">
        <f t="shared" si="197"/>
        <v>0</v>
      </c>
      <c r="V401" s="63"/>
      <c r="W401" s="23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</row>
    <row r="402" spans="1:37" ht="42.75" x14ac:dyDescent="0.4">
      <c r="A402" s="33">
        <v>337</v>
      </c>
      <c r="B402" s="33">
        <v>276</v>
      </c>
      <c r="C402" s="31" t="s">
        <v>260</v>
      </c>
      <c r="D402" s="33" t="s">
        <v>31</v>
      </c>
      <c r="E402" s="25">
        <v>27.32</v>
      </c>
      <c r="F402" s="45">
        <f t="shared" ref="F402:F404" si="199">E402*I402</f>
        <v>19798.8</v>
      </c>
      <c r="G402" s="45">
        <f t="shared" ref="G402:G404" si="200">E402*J402</f>
        <v>0</v>
      </c>
      <c r="H402" s="45">
        <f t="shared" ref="H402:H404" si="201">F402+G402</f>
        <v>19798.8</v>
      </c>
      <c r="I402" s="25">
        <v>724.7</v>
      </c>
      <c r="J402" s="25"/>
      <c r="K402" s="25"/>
      <c r="L402" s="24"/>
      <c r="M402" s="24"/>
      <c r="N402" s="24"/>
      <c r="O402" s="68">
        <f t="shared" ref="O402:O403" si="202">I402*$N$3</f>
        <v>1159.52</v>
      </c>
      <c r="P402" s="47">
        <f>E402*S402</f>
        <v>40569.93</v>
      </c>
      <c r="Q402" s="47">
        <f>E402*T402</f>
        <v>0</v>
      </c>
      <c r="R402" s="48">
        <f t="shared" si="196"/>
        <v>40569.93</v>
      </c>
      <c r="S402" s="48">
        <v>1484.99</v>
      </c>
      <c r="T402" s="48">
        <v>0</v>
      </c>
      <c r="U402" s="48">
        <f t="shared" si="197"/>
        <v>1484.99</v>
      </c>
      <c r="V402" s="31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</row>
    <row r="403" spans="1:37" ht="42.75" x14ac:dyDescent="0.4">
      <c r="A403" s="33">
        <v>338</v>
      </c>
      <c r="B403" s="33">
        <v>277</v>
      </c>
      <c r="C403" s="31" t="s">
        <v>159</v>
      </c>
      <c r="D403" s="33" t="s">
        <v>31</v>
      </c>
      <c r="E403" s="25">
        <v>27.32</v>
      </c>
      <c r="F403" s="45">
        <f t="shared" si="199"/>
        <v>12356.29</v>
      </c>
      <c r="G403" s="45">
        <f t="shared" si="200"/>
        <v>0</v>
      </c>
      <c r="H403" s="45">
        <f t="shared" si="201"/>
        <v>12356.29</v>
      </c>
      <c r="I403" s="25">
        <v>452.28</v>
      </c>
      <c r="J403" s="25"/>
      <c r="K403" s="25"/>
      <c r="L403" s="24"/>
      <c r="M403" s="24"/>
      <c r="N403" s="24"/>
      <c r="O403" s="68">
        <f t="shared" si="202"/>
        <v>723.65</v>
      </c>
      <c r="P403" s="47">
        <f>E403*S403</f>
        <v>25319.360000000001</v>
      </c>
      <c r="Q403" s="47">
        <f>E403*T403</f>
        <v>0</v>
      </c>
      <c r="R403" s="48">
        <f t="shared" si="196"/>
        <v>25319.360000000001</v>
      </c>
      <c r="S403" s="48">
        <v>926.77</v>
      </c>
      <c r="T403" s="48">
        <v>0</v>
      </c>
      <c r="U403" s="48">
        <f t="shared" si="197"/>
        <v>926.77</v>
      </c>
      <c r="V403" s="31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</row>
    <row r="404" spans="1:37" x14ac:dyDescent="0.4">
      <c r="A404" s="33">
        <v>339</v>
      </c>
      <c r="B404" s="33">
        <v>278</v>
      </c>
      <c r="C404" s="51" t="s">
        <v>176</v>
      </c>
      <c r="D404" s="49" t="s">
        <v>31</v>
      </c>
      <c r="E404" s="25">
        <v>27.32</v>
      </c>
      <c r="F404" s="45">
        <f t="shared" si="199"/>
        <v>120891</v>
      </c>
      <c r="G404" s="45">
        <f t="shared" si="200"/>
        <v>0</v>
      </c>
      <c r="H404" s="45">
        <f t="shared" si="201"/>
        <v>120891</v>
      </c>
      <c r="I404" s="55">
        <v>4425</v>
      </c>
      <c r="J404" s="25"/>
      <c r="K404" s="25"/>
      <c r="L404" s="24"/>
      <c r="M404" s="24"/>
      <c r="N404" s="24"/>
      <c r="O404" s="52">
        <f>I404</f>
        <v>4425</v>
      </c>
      <c r="P404" s="47">
        <f>E404*S404</f>
        <v>154824.63</v>
      </c>
      <c r="Q404" s="47">
        <f>E404*T404</f>
        <v>0</v>
      </c>
      <c r="R404" s="48">
        <f t="shared" si="196"/>
        <v>154824.63</v>
      </c>
      <c r="S404" s="48">
        <v>5667.08</v>
      </c>
      <c r="T404" s="48">
        <v>0</v>
      </c>
      <c r="U404" s="48">
        <f t="shared" si="197"/>
        <v>5667.08</v>
      </c>
      <c r="V404" s="31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</row>
    <row r="405" spans="1:37" s="38" customFormat="1" ht="71.25" x14ac:dyDescent="0.4">
      <c r="A405" s="33"/>
      <c r="B405" s="33"/>
      <c r="C405" s="110" t="s">
        <v>261</v>
      </c>
      <c r="D405" s="106"/>
      <c r="E405" s="107"/>
      <c r="F405" s="59">
        <f>SUM(F406:F993)</f>
        <v>2781736.49</v>
      </c>
      <c r="G405" s="59">
        <f t="shared" ref="G405:H405" si="203">SUM(G406:G993)</f>
        <v>1966691.33</v>
      </c>
      <c r="H405" s="59">
        <f t="shared" si="203"/>
        <v>4748427.82</v>
      </c>
      <c r="I405" s="25"/>
      <c r="J405" s="25"/>
      <c r="K405" s="25"/>
      <c r="L405" s="24"/>
      <c r="M405" s="24"/>
      <c r="N405" s="24"/>
      <c r="O405" s="52"/>
      <c r="P405" s="59"/>
      <c r="Q405" s="59"/>
      <c r="R405" s="59"/>
      <c r="S405" s="48">
        <v>0</v>
      </c>
      <c r="T405" s="48">
        <v>0</v>
      </c>
      <c r="U405" s="48">
        <f t="shared" si="197"/>
        <v>0</v>
      </c>
      <c r="V405" s="31"/>
    </row>
    <row r="406" spans="1:37" x14ac:dyDescent="0.4">
      <c r="A406" s="33">
        <v>340</v>
      </c>
      <c r="B406" s="33">
        <v>279</v>
      </c>
      <c r="C406" s="31" t="s">
        <v>262</v>
      </c>
      <c r="D406" s="33" t="s">
        <v>34</v>
      </c>
      <c r="E406" s="25">
        <v>0.34</v>
      </c>
      <c r="F406" s="45">
        <f t="shared" ref="F406:F660" si="204">E406*I406</f>
        <v>8077.38</v>
      </c>
      <c r="G406" s="45">
        <f t="shared" ref="G406:G660" si="205">E406*J406</f>
        <v>0</v>
      </c>
      <c r="H406" s="45">
        <f t="shared" ref="H406:H660" si="206">F406+G406</f>
        <v>8077.38</v>
      </c>
      <c r="I406" s="25">
        <v>23757</v>
      </c>
      <c r="J406" s="25"/>
      <c r="K406" s="25"/>
      <c r="L406" s="24"/>
      <c r="M406" s="24"/>
      <c r="N406" s="24"/>
      <c r="O406" s="46">
        <f>I406*$L$3</f>
        <v>40386.9</v>
      </c>
      <c r="P406" s="47">
        <f>E406*S406</f>
        <v>17585.919999999998</v>
      </c>
      <c r="Q406" s="47">
        <f>E406*T406</f>
        <v>0</v>
      </c>
      <c r="R406" s="48">
        <f t="shared" si="196"/>
        <v>17585.919999999998</v>
      </c>
      <c r="S406" s="48">
        <v>51723.3</v>
      </c>
      <c r="T406" s="48">
        <v>0</v>
      </c>
      <c r="U406" s="48">
        <f t="shared" si="197"/>
        <v>51723.3</v>
      </c>
      <c r="V406" s="31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</row>
    <row r="407" spans="1:37" x14ac:dyDescent="0.4">
      <c r="A407" s="33">
        <v>341</v>
      </c>
      <c r="B407" s="33">
        <v>280</v>
      </c>
      <c r="C407" s="31" t="s">
        <v>55</v>
      </c>
      <c r="D407" s="33" t="s">
        <v>26</v>
      </c>
      <c r="E407" s="25">
        <v>31.7</v>
      </c>
      <c r="F407" s="45">
        <f t="shared" si="204"/>
        <v>55856.67</v>
      </c>
      <c r="G407" s="45">
        <f t="shared" si="205"/>
        <v>0</v>
      </c>
      <c r="H407" s="45">
        <f t="shared" si="206"/>
        <v>55856.67</v>
      </c>
      <c r="I407" s="25">
        <v>1762.04</v>
      </c>
      <c r="J407" s="25"/>
      <c r="K407" s="25"/>
      <c r="L407" s="24"/>
      <c r="M407" s="24"/>
      <c r="N407" s="24"/>
      <c r="O407" s="65">
        <f t="shared" ref="O407:O414" si="207">I407*$M$3</f>
        <v>2466.86</v>
      </c>
      <c r="P407" s="47">
        <f>E407*S407</f>
        <v>100149.81</v>
      </c>
      <c r="Q407" s="47">
        <f>E407*T407</f>
        <v>0</v>
      </c>
      <c r="R407" s="48">
        <f t="shared" si="196"/>
        <v>100149.81</v>
      </c>
      <c r="S407" s="48">
        <v>3159.3</v>
      </c>
      <c r="T407" s="48">
        <v>0</v>
      </c>
      <c r="U407" s="48">
        <f t="shared" si="197"/>
        <v>3159.3</v>
      </c>
      <c r="V407" s="31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</row>
    <row r="408" spans="1:37" x14ac:dyDescent="0.4">
      <c r="A408" s="33">
        <v>342</v>
      </c>
      <c r="B408" s="33">
        <v>281</v>
      </c>
      <c r="C408" s="31" t="s">
        <v>216</v>
      </c>
      <c r="D408" s="33" t="s">
        <v>26</v>
      </c>
      <c r="E408" s="25">
        <v>31.7</v>
      </c>
      <c r="F408" s="45">
        <f t="shared" si="204"/>
        <v>4694.1400000000003</v>
      </c>
      <c r="G408" s="45">
        <f t="shared" si="205"/>
        <v>0</v>
      </c>
      <c r="H408" s="45">
        <f t="shared" si="206"/>
        <v>4694.1400000000003</v>
      </c>
      <c r="I408" s="25">
        <v>148.08000000000001</v>
      </c>
      <c r="J408" s="25"/>
      <c r="K408" s="25"/>
      <c r="L408" s="24"/>
      <c r="M408" s="24"/>
      <c r="N408" s="24"/>
      <c r="O408" s="65">
        <f t="shared" si="207"/>
        <v>207.31</v>
      </c>
      <c r="P408" s="47">
        <f>E408*S408</f>
        <v>8416.35</v>
      </c>
      <c r="Q408" s="47">
        <f>E408*T408</f>
        <v>0</v>
      </c>
      <c r="R408" s="48">
        <f t="shared" si="196"/>
        <v>8416.35</v>
      </c>
      <c r="S408" s="48">
        <v>265.5</v>
      </c>
      <c r="T408" s="48">
        <v>0</v>
      </c>
      <c r="U408" s="48">
        <f t="shared" si="197"/>
        <v>265.5</v>
      </c>
      <c r="V408" s="31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</row>
    <row r="409" spans="1:37" ht="42.75" x14ac:dyDescent="0.4">
      <c r="A409" s="33">
        <v>343</v>
      </c>
      <c r="B409" s="33">
        <v>282</v>
      </c>
      <c r="C409" s="31" t="s">
        <v>263</v>
      </c>
      <c r="D409" s="33" t="s">
        <v>34</v>
      </c>
      <c r="E409" s="25">
        <v>0.01</v>
      </c>
      <c r="F409" s="45">
        <f t="shared" si="204"/>
        <v>116.24</v>
      </c>
      <c r="G409" s="45">
        <f t="shared" si="205"/>
        <v>0</v>
      </c>
      <c r="H409" s="45">
        <f t="shared" si="206"/>
        <v>116.24</v>
      </c>
      <c r="I409" s="25">
        <v>11624</v>
      </c>
      <c r="J409" s="25"/>
      <c r="K409" s="25"/>
      <c r="L409" s="24"/>
      <c r="M409" s="24"/>
      <c r="N409" s="24"/>
      <c r="O409" s="65">
        <f t="shared" si="207"/>
        <v>16273.6</v>
      </c>
      <c r="P409" s="47">
        <f>E409*S409</f>
        <v>208.42</v>
      </c>
      <c r="Q409" s="47">
        <f>E409*T409</f>
        <v>0</v>
      </c>
      <c r="R409" s="48">
        <f t="shared" si="196"/>
        <v>208.42</v>
      </c>
      <c r="S409" s="48">
        <v>20841.52</v>
      </c>
      <c r="T409" s="48">
        <v>0</v>
      </c>
      <c r="U409" s="48">
        <f t="shared" si="197"/>
        <v>20841.52</v>
      </c>
      <c r="V409" s="31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</row>
    <row r="410" spans="1:37" ht="28.5" x14ac:dyDescent="0.4">
      <c r="A410" s="33">
        <v>344</v>
      </c>
      <c r="B410" s="33">
        <v>283</v>
      </c>
      <c r="C410" s="31" t="s">
        <v>264</v>
      </c>
      <c r="D410" s="33" t="s">
        <v>26</v>
      </c>
      <c r="E410" s="25">
        <v>5.8</v>
      </c>
      <c r="F410" s="45">
        <f t="shared" si="204"/>
        <v>609</v>
      </c>
      <c r="G410" s="45">
        <f t="shared" si="205"/>
        <v>1339.8</v>
      </c>
      <c r="H410" s="45">
        <f t="shared" si="206"/>
        <v>1948.8</v>
      </c>
      <c r="I410" s="25">
        <v>105</v>
      </c>
      <c r="J410" s="25">
        <v>231</v>
      </c>
      <c r="K410" s="25"/>
      <c r="L410" s="24"/>
      <c r="M410" s="24"/>
      <c r="N410" s="24"/>
      <c r="O410" s="65">
        <f t="shared" si="207"/>
        <v>147</v>
      </c>
      <c r="P410" s="47">
        <f>E410*S410</f>
        <v>1091.9100000000001</v>
      </c>
      <c r="Q410" s="47">
        <f>E410*T410</f>
        <v>1715.87</v>
      </c>
      <c r="R410" s="48">
        <f t="shared" si="196"/>
        <v>2807.78</v>
      </c>
      <c r="S410" s="48">
        <v>188.26</v>
      </c>
      <c r="T410" s="48">
        <v>295.83999999999997</v>
      </c>
      <c r="U410" s="48">
        <f t="shared" si="197"/>
        <v>484.1</v>
      </c>
      <c r="V410" s="31" t="s">
        <v>265</v>
      </c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</row>
    <row r="411" spans="1:37" ht="42.75" x14ac:dyDescent="0.4">
      <c r="A411" s="33">
        <v>345</v>
      </c>
      <c r="B411" s="33">
        <v>284</v>
      </c>
      <c r="C411" s="31" t="s">
        <v>263</v>
      </c>
      <c r="D411" s="33" t="s">
        <v>34</v>
      </c>
      <c r="E411" s="25">
        <v>0.67</v>
      </c>
      <c r="F411" s="45">
        <f t="shared" si="204"/>
        <v>7788.08</v>
      </c>
      <c r="G411" s="45">
        <f t="shared" si="205"/>
        <v>0</v>
      </c>
      <c r="H411" s="45">
        <f t="shared" si="206"/>
        <v>7788.08</v>
      </c>
      <c r="I411" s="25">
        <v>11624</v>
      </c>
      <c r="J411" s="25"/>
      <c r="K411" s="25"/>
      <c r="L411" s="24"/>
      <c r="M411" s="24"/>
      <c r="N411" s="24"/>
      <c r="O411" s="65">
        <f t="shared" si="207"/>
        <v>16273.6</v>
      </c>
      <c r="P411" s="47">
        <f>E411*S411</f>
        <v>13963.82</v>
      </c>
      <c r="Q411" s="47">
        <f>E411*T411</f>
        <v>0</v>
      </c>
      <c r="R411" s="48">
        <f t="shared" si="196"/>
        <v>13963.82</v>
      </c>
      <c r="S411" s="48">
        <v>20841.52</v>
      </c>
      <c r="T411" s="48">
        <v>0</v>
      </c>
      <c r="U411" s="48">
        <f t="shared" si="197"/>
        <v>20841.52</v>
      </c>
      <c r="V411" s="31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</row>
    <row r="412" spans="1:37" ht="28.5" x14ac:dyDescent="0.4">
      <c r="A412" s="33">
        <v>346</v>
      </c>
      <c r="B412" s="33">
        <v>285</v>
      </c>
      <c r="C412" s="31" t="s">
        <v>266</v>
      </c>
      <c r="D412" s="33" t="s">
        <v>26</v>
      </c>
      <c r="E412" s="25">
        <v>6.7</v>
      </c>
      <c r="F412" s="45">
        <f t="shared" si="204"/>
        <v>21560.6</v>
      </c>
      <c r="G412" s="45">
        <f t="shared" si="205"/>
        <v>103180</v>
      </c>
      <c r="H412" s="45">
        <f t="shared" si="206"/>
        <v>124740.6</v>
      </c>
      <c r="I412" s="25">
        <v>3218</v>
      </c>
      <c r="J412" s="25">
        <v>15400</v>
      </c>
      <c r="K412" s="25"/>
      <c r="L412" s="24"/>
      <c r="M412" s="24"/>
      <c r="N412" s="24"/>
      <c r="O412" s="65">
        <f t="shared" si="207"/>
        <v>4505.2</v>
      </c>
      <c r="P412" s="47">
        <f>E412*S412</f>
        <v>38657.589999999997</v>
      </c>
      <c r="Q412" s="47">
        <f>E412*T412</f>
        <v>132142.09</v>
      </c>
      <c r="R412" s="48">
        <f t="shared" si="196"/>
        <v>170799.68</v>
      </c>
      <c r="S412" s="48">
        <v>5769.79</v>
      </c>
      <c r="T412" s="48">
        <v>19722.7</v>
      </c>
      <c r="U412" s="48">
        <f t="shared" si="197"/>
        <v>25492.49</v>
      </c>
      <c r="V412" s="31" t="s">
        <v>267</v>
      </c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</row>
    <row r="413" spans="1:37" ht="42.75" x14ac:dyDescent="0.4">
      <c r="A413" s="33">
        <v>347</v>
      </c>
      <c r="B413" s="33">
        <v>286</v>
      </c>
      <c r="C413" s="31" t="s">
        <v>263</v>
      </c>
      <c r="D413" s="33" t="s">
        <v>34</v>
      </c>
      <c r="E413" s="25">
        <v>0.03</v>
      </c>
      <c r="F413" s="45">
        <f t="shared" si="204"/>
        <v>348.72</v>
      </c>
      <c r="G413" s="45">
        <f t="shared" si="205"/>
        <v>0</v>
      </c>
      <c r="H413" s="45">
        <f t="shared" si="206"/>
        <v>348.72</v>
      </c>
      <c r="I413" s="25">
        <v>11624</v>
      </c>
      <c r="J413" s="25"/>
      <c r="K413" s="25"/>
      <c r="L413" s="24"/>
      <c r="M413" s="24"/>
      <c r="N413" s="24"/>
      <c r="O413" s="65">
        <f t="shared" si="207"/>
        <v>16273.6</v>
      </c>
      <c r="P413" s="47">
        <f>E413*S413</f>
        <v>625.25</v>
      </c>
      <c r="Q413" s="47">
        <f>E413*T413</f>
        <v>0</v>
      </c>
      <c r="R413" s="48">
        <f t="shared" si="196"/>
        <v>625.25</v>
      </c>
      <c r="S413" s="48">
        <v>20841.52</v>
      </c>
      <c r="T413" s="48">
        <v>0</v>
      </c>
      <c r="U413" s="48">
        <f t="shared" si="197"/>
        <v>20841.52</v>
      </c>
      <c r="V413" s="31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</row>
    <row r="414" spans="1:37" ht="28.5" x14ac:dyDescent="0.4">
      <c r="A414" s="33">
        <v>348</v>
      </c>
      <c r="B414" s="33">
        <v>287</v>
      </c>
      <c r="C414" s="31" t="s">
        <v>268</v>
      </c>
      <c r="D414" s="33" t="s">
        <v>26</v>
      </c>
      <c r="E414" s="25">
        <v>6.7</v>
      </c>
      <c r="F414" s="45">
        <f t="shared" si="204"/>
        <v>1909.5</v>
      </c>
      <c r="G414" s="45">
        <f t="shared" si="205"/>
        <v>7095.3</v>
      </c>
      <c r="H414" s="45">
        <f t="shared" si="206"/>
        <v>9004.7999999999993</v>
      </c>
      <c r="I414" s="25">
        <v>285</v>
      </c>
      <c r="J414" s="25">
        <v>1059</v>
      </c>
      <c r="K414" s="25"/>
      <c r="L414" s="24"/>
      <c r="M414" s="24"/>
      <c r="N414" s="24"/>
      <c r="O414" s="65">
        <f t="shared" si="207"/>
        <v>399</v>
      </c>
      <c r="P414" s="47">
        <f>E414*S414</f>
        <v>3423.7</v>
      </c>
      <c r="Q414" s="47">
        <f>E414*T414</f>
        <v>9086.94</v>
      </c>
      <c r="R414" s="48">
        <f t="shared" si="196"/>
        <v>12510.64</v>
      </c>
      <c r="S414" s="48">
        <v>511</v>
      </c>
      <c r="T414" s="48">
        <v>1356.26</v>
      </c>
      <c r="U414" s="48">
        <f t="shared" si="197"/>
        <v>1867.26</v>
      </c>
      <c r="V414" s="31" t="s">
        <v>269</v>
      </c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</row>
    <row r="415" spans="1:37" x14ac:dyDescent="0.4">
      <c r="A415" s="33"/>
      <c r="B415" s="33"/>
      <c r="C415" s="40" t="s">
        <v>270</v>
      </c>
      <c r="D415" s="106"/>
      <c r="E415" s="107"/>
      <c r="F415" s="45">
        <f t="shared" si="204"/>
        <v>0</v>
      </c>
      <c r="G415" s="45">
        <f t="shared" si="205"/>
        <v>0</v>
      </c>
      <c r="H415" s="45">
        <f t="shared" si="206"/>
        <v>0</v>
      </c>
      <c r="I415" s="25"/>
      <c r="J415" s="25"/>
      <c r="K415" s="25"/>
      <c r="L415" s="24"/>
      <c r="M415" s="24"/>
      <c r="N415" s="24"/>
      <c r="O415" s="52"/>
      <c r="P415" s="47">
        <f>E415*S415</f>
        <v>0</v>
      </c>
      <c r="Q415" s="47">
        <f>E415*T415</f>
        <v>0</v>
      </c>
      <c r="R415" s="48">
        <f t="shared" si="196"/>
        <v>0</v>
      </c>
      <c r="S415" s="48">
        <v>0</v>
      </c>
      <c r="T415" s="48">
        <v>0</v>
      </c>
      <c r="U415" s="48">
        <f t="shared" si="197"/>
        <v>0</v>
      </c>
      <c r="V415" s="31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</row>
    <row r="416" spans="1:37" x14ac:dyDescent="0.4">
      <c r="A416" s="33">
        <v>349</v>
      </c>
      <c r="B416" s="33">
        <v>288</v>
      </c>
      <c r="C416" s="31" t="s">
        <v>262</v>
      </c>
      <c r="D416" s="33" t="s">
        <v>34</v>
      </c>
      <c r="E416" s="25">
        <v>0.13</v>
      </c>
      <c r="F416" s="45">
        <f t="shared" si="204"/>
        <v>3088.41</v>
      </c>
      <c r="G416" s="45">
        <f t="shared" si="205"/>
        <v>0</v>
      </c>
      <c r="H416" s="45">
        <f t="shared" si="206"/>
        <v>3088.41</v>
      </c>
      <c r="I416" s="25">
        <v>23757</v>
      </c>
      <c r="J416" s="25"/>
      <c r="K416" s="25"/>
      <c r="L416" s="24"/>
      <c r="M416" s="24"/>
      <c r="N416" s="24"/>
      <c r="O416" s="46">
        <f>I416*$L$3</f>
        <v>40386.9</v>
      </c>
      <c r="P416" s="47">
        <f>E416*S416</f>
        <v>6724.03</v>
      </c>
      <c r="Q416" s="47">
        <f>E416*T416</f>
        <v>0</v>
      </c>
      <c r="R416" s="48">
        <f t="shared" si="196"/>
        <v>6724.03</v>
      </c>
      <c r="S416" s="48">
        <v>51723.3</v>
      </c>
      <c r="T416" s="48">
        <v>0</v>
      </c>
      <c r="U416" s="48">
        <f t="shared" si="197"/>
        <v>51723.3</v>
      </c>
      <c r="V416" s="31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</row>
    <row r="417" spans="1:37" x14ac:dyDescent="0.4">
      <c r="A417" s="33">
        <v>350</v>
      </c>
      <c r="B417" s="33">
        <v>289</v>
      </c>
      <c r="C417" s="31" t="s">
        <v>55</v>
      </c>
      <c r="D417" s="33" t="s">
        <v>26</v>
      </c>
      <c r="E417" s="25">
        <v>58.2</v>
      </c>
      <c r="F417" s="45">
        <f t="shared" si="204"/>
        <v>102550.73</v>
      </c>
      <c r="G417" s="45">
        <f t="shared" si="205"/>
        <v>0</v>
      </c>
      <c r="H417" s="45">
        <f t="shared" si="206"/>
        <v>102550.73</v>
      </c>
      <c r="I417" s="25">
        <v>1762.04</v>
      </c>
      <c r="J417" s="25"/>
      <c r="K417" s="25"/>
      <c r="L417" s="24"/>
      <c r="M417" s="24"/>
      <c r="N417" s="24"/>
      <c r="O417" s="65">
        <f t="shared" ref="O417:O424" si="208">I417*$M$3</f>
        <v>2466.86</v>
      </c>
      <c r="P417" s="47">
        <f>E417*S417</f>
        <v>183871.26</v>
      </c>
      <c r="Q417" s="47">
        <f>E417*T417</f>
        <v>0</v>
      </c>
      <c r="R417" s="48">
        <f t="shared" si="196"/>
        <v>183871.26</v>
      </c>
      <c r="S417" s="48">
        <v>3159.3</v>
      </c>
      <c r="T417" s="48">
        <v>0</v>
      </c>
      <c r="U417" s="48">
        <f t="shared" si="197"/>
        <v>3159.3</v>
      </c>
      <c r="V417" s="31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</row>
    <row r="418" spans="1:37" x14ac:dyDescent="0.4">
      <c r="A418" s="33">
        <v>351</v>
      </c>
      <c r="B418" s="33">
        <v>290</v>
      </c>
      <c r="C418" s="31" t="s">
        <v>216</v>
      </c>
      <c r="D418" s="33" t="s">
        <v>26</v>
      </c>
      <c r="E418" s="25">
        <v>58.2</v>
      </c>
      <c r="F418" s="45">
        <f t="shared" si="204"/>
        <v>8618.26</v>
      </c>
      <c r="G418" s="45">
        <f t="shared" si="205"/>
        <v>0</v>
      </c>
      <c r="H418" s="45">
        <f t="shared" si="206"/>
        <v>8618.26</v>
      </c>
      <c r="I418" s="25">
        <v>148.08000000000001</v>
      </c>
      <c r="J418" s="25"/>
      <c r="K418" s="25"/>
      <c r="L418" s="24"/>
      <c r="M418" s="24"/>
      <c r="N418" s="24"/>
      <c r="O418" s="65">
        <f t="shared" si="208"/>
        <v>207.31</v>
      </c>
      <c r="P418" s="47">
        <f>E418*S418</f>
        <v>15452.1</v>
      </c>
      <c r="Q418" s="47">
        <f>E418*T418</f>
        <v>0</v>
      </c>
      <c r="R418" s="48">
        <f t="shared" si="196"/>
        <v>15452.1</v>
      </c>
      <c r="S418" s="48">
        <v>265.5</v>
      </c>
      <c r="T418" s="48">
        <v>0</v>
      </c>
      <c r="U418" s="48">
        <f t="shared" si="197"/>
        <v>265.5</v>
      </c>
      <c r="V418" s="31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</row>
    <row r="419" spans="1:37" ht="42.75" x14ac:dyDescent="0.4">
      <c r="A419" s="33">
        <v>352</v>
      </c>
      <c r="B419" s="33">
        <v>291</v>
      </c>
      <c r="C419" s="31" t="s">
        <v>263</v>
      </c>
      <c r="D419" s="33" t="s">
        <v>34</v>
      </c>
      <c r="E419" s="25">
        <v>0.01</v>
      </c>
      <c r="F419" s="45">
        <f t="shared" si="204"/>
        <v>116.24</v>
      </c>
      <c r="G419" s="45">
        <f t="shared" si="205"/>
        <v>0</v>
      </c>
      <c r="H419" s="45">
        <f t="shared" si="206"/>
        <v>116.24</v>
      </c>
      <c r="I419" s="25">
        <v>11624</v>
      </c>
      <c r="J419" s="25"/>
      <c r="K419" s="25"/>
      <c r="L419" s="24"/>
      <c r="M419" s="24"/>
      <c r="N419" s="24"/>
      <c r="O419" s="65">
        <f t="shared" si="208"/>
        <v>16273.6</v>
      </c>
      <c r="P419" s="47">
        <f>E419*S419</f>
        <v>208.42</v>
      </c>
      <c r="Q419" s="47">
        <f>E419*T419</f>
        <v>0</v>
      </c>
      <c r="R419" s="48">
        <f t="shared" si="196"/>
        <v>208.42</v>
      </c>
      <c r="S419" s="48">
        <v>20841.52</v>
      </c>
      <c r="T419" s="48">
        <v>0</v>
      </c>
      <c r="U419" s="48">
        <f t="shared" si="197"/>
        <v>20841.52</v>
      </c>
      <c r="V419" s="31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</row>
    <row r="420" spans="1:37" ht="28.5" x14ac:dyDescent="0.4">
      <c r="A420" s="33">
        <v>353</v>
      </c>
      <c r="B420" s="33">
        <v>292</v>
      </c>
      <c r="C420" s="31" t="s">
        <v>264</v>
      </c>
      <c r="D420" s="33" t="s">
        <v>26</v>
      </c>
      <c r="E420" s="25">
        <v>5.3</v>
      </c>
      <c r="F420" s="45">
        <f t="shared" si="204"/>
        <v>556.5</v>
      </c>
      <c r="G420" s="45">
        <f t="shared" si="205"/>
        <v>1224.3</v>
      </c>
      <c r="H420" s="45">
        <f t="shared" si="206"/>
        <v>1780.8</v>
      </c>
      <c r="I420" s="25">
        <v>105</v>
      </c>
      <c r="J420" s="25">
        <v>231</v>
      </c>
      <c r="K420" s="25"/>
      <c r="L420" s="24"/>
      <c r="M420" s="24"/>
      <c r="N420" s="24"/>
      <c r="O420" s="65">
        <f t="shared" si="208"/>
        <v>147</v>
      </c>
      <c r="P420" s="47">
        <f>E420*S420</f>
        <v>997.78</v>
      </c>
      <c r="Q420" s="47">
        <f>E420*T420</f>
        <v>1567.95</v>
      </c>
      <c r="R420" s="48">
        <f t="shared" si="196"/>
        <v>2565.73</v>
      </c>
      <c r="S420" s="48">
        <v>188.26</v>
      </c>
      <c r="T420" s="48">
        <v>295.83999999999997</v>
      </c>
      <c r="U420" s="48">
        <f t="shared" si="197"/>
        <v>484.1</v>
      </c>
      <c r="V420" s="31" t="s">
        <v>271</v>
      </c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</row>
    <row r="421" spans="1:37" ht="42.75" x14ac:dyDescent="0.4">
      <c r="A421" s="33">
        <v>354</v>
      </c>
      <c r="B421" s="33">
        <v>293</v>
      </c>
      <c r="C421" s="31" t="s">
        <v>263</v>
      </c>
      <c r="D421" s="33" t="s">
        <v>34</v>
      </c>
      <c r="E421" s="25">
        <v>0.12</v>
      </c>
      <c r="F421" s="45">
        <f t="shared" si="204"/>
        <v>1394.88</v>
      </c>
      <c r="G421" s="45">
        <f t="shared" si="205"/>
        <v>0</v>
      </c>
      <c r="H421" s="45">
        <f t="shared" si="206"/>
        <v>1394.88</v>
      </c>
      <c r="I421" s="25">
        <v>11624</v>
      </c>
      <c r="J421" s="25"/>
      <c r="K421" s="25"/>
      <c r="L421" s="24"/>
      <c r="M421" s="24"/>
      <c r="N421" s="24"/>
      <c r="O421" s="65">
        <f t="shared" si="208"/>
        <v>16273.6</v>
      </c>
      <c r="P421" s="47">
        <f>E421*S421</f>
        <v>2500.98</v>
      </c>
      <c r="Q421" s="47">
        <f>E421*T421</f>
        <v>0</v>
      </c>
      <c r="R421" s="48">
        <f t="shared" si="196"/>
        <v>2500.98</v>
      </c>
      <c r="S421" s="48">
        <v>20841.52</v>
      </c>
      <c r="T421" s="48">
        <v>0</v>
      </c>
      <c r="U421" s="48">
        <f t="shared" si="197"/>
        <v>20841.52</v>
      </c>
      <c r="V421" s="31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</row>
    <row r="422" spans="1:37" ht="28.5" x14ac:dyDescent="0.4">
      <c r="A422" s="33">
        <v>355</v>
      </c>
      <c r="B422" s="33">
        <v>294</v>
      </c>
      <c r="C422" s="31" t="s">
        <v>272</v>
      </c>
      <c r="D422" s="33" t="s">
        <v>26</v>
      </c>
      <c r="E422" s="25">
        <v>12.3</v>
      </c>
      <c r="F422" s="45">
        <f t="shared" si="204"/>
        <v>8216.4</v>
      </c>
      <c r="G422" s="45">
        <f t="shared" si="205"/>
        <v>37884</v>
      </c>
      <c r="H422" s="45">
        <f t="shared" si="206"/>
        <v>46100.4</v>
      </c>
      <c r="I422" s="25">
        <v>668</v>
      </c>
      <c r="J422" s="25">
        <v>3080</v>
      </c>
      <c r="K422" s="25"/>
      <c r="L422" s="24"/>
      <c r="M422" s="24"/>
      <c r="N422" s="24"/>
      <c r="O422" s="65">
        <f t="shared" si="208"/>
        <v>935.2</v>
      </c>
      <c r="P422" s="47">
        <f>E422*S422</f>
        <v>14731.83</v>
      </c>
      <c r="Q422" s="47">
        <f>E422*T422</f>
        <v>48517.84</v>
      </c>
      <c r="R422" s="48">
        <f t="shared" si="196"/>
        <v>63249.67</v>
      </c>
      <c r="S422" s="48">
        <v>1197.71</v>
      </c>
      <c r="T422" s="48">
        <v>3944.54</v>
      </c>
      <c r="U422" s="48">
        <f t="shared" si="197"/>
        <v>5142.25</v>
      </c>
      <c r="V422" s="31" t="s">
        <v>273</v>
      </c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</row>
    <row r="423" spans="1:37" ht="42.75" x14ac:dyDescent="0.4">
      <c r="A423" s="33">
        <v>356</v>
      </c>
      <c r="B423" s="33">
        <v>295</v>
      </c>
      <c r="C423" s="31" t="s">
        <v>263</v>
      </c>
      <c r="D423" s="33" t="s">
        <v>34</v>
      </c>
      <c r="E423" s="25">
        <v>0.06</v>
      </c>
      <c r="F423" s="45">
        <f t="shared" si="204"/>
        <v>697.44</v>
      </c>
      <c r="G423" s="45">
        <f t="shared" si="205"/>
        <v>0</v>
      </c>
      <c r="H423" s="45">
        <f t="shared" si="206"/>
        <v>697.44</v>
      </c>
      <c r="I423" s="25">
        <v>11624</v>
      </c>
      <c r="J423" s="25"/>
      <c r="K423" s="25"/>
      <c r="L423" s="24"/>
      <c r="M423" s="24"/>
      <c r="N423" s="24"/>
      <c r="O423" s="65">
        <f t="shared" si="208"/>
        <v>16273.6</v>
      </c>
      <c r="P423" s="47">
        <f>E423*S423</f>
        <v>1250.49</v>
      </c>
      <c r="Q423" s="47">
        <f>E423*T423</f>
        <v>0</v>
      </c>
      <c r="R423" s="48">
        <f t="shared" si="196"/>
        <v>1250.49</v>
      </c>
      <c r="S423" s="48">
        <v>20841.52</v>
      </c>
      <c r="T423" s="48">
        <v>0</v>
      </c>
      <c r="U423" s="48">
        <f t="shared" si="197"/>
        <v>20841.52</v>
      </c>
      <c r="V423" s="31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</row>
    <row r="424" spans="1:37" ht="28.5" x14ac:dyDescent="0.4">
      <c r="A424" s="33">
        <v>357</v>
      </c>
      <c r="B424" s="33">
        <v>296</v>
      </c>
      <c r="C424" s="31" t="s">
        <v>268</v>
      </c>
      <c r="D424" s="33" t="s">
        <v>26</v>
      </c>
      <c r="E424" s="25">
        <v>12.3</v>
      </c>
      <c r="F424" s="45">
        <f t="shared" si="204"/>
        <v>3505.5</v>
      </c>
      <c r="G424" s="45">
        <f t="shared" si="205"/>
        <v>13025.7</v>
      </c>
      <c r="H424" s="45">
        <f t="shared" si="206"/>
        <v>16531.2</v>
      </c>
      <c r="I424" s="25">
        <v>285</v>
      </c>
      <c r="J424" s="25">
        <v>1059</v>
      </c>
      <c r="K424" s="25"/>
      <c r="L424" s="24"/>
      <c r="M424" s="24"/>
      <c r="N424" s="24"/>
      <c r="O424" s="65">
        <f t="shared" si="208"/>
        <v>399</v>
      </c>
      <c r="P424" s="47">
        <f>E424*S424</f>
        <v>6285.3</v>
      </c>
      <c r="Q424" s="47">
        <f>E424*T424</f>
        <v>16682</v>
      </c>
      <c r="R424" s="48">
        <f t="shared" si="196"/>
        <v>22967.3</v>
      </c>
      <c r="S424" s="48">
        <v>511</v>
      </c>
      <c r="T424" s="48">
        <v>1356.26</v>
      </c>
      <c r="U424" s="48">
        <f t="shared" si="197"/>
        <v>1867.26</v>
      </c>
      <c r="V424" s="31" t="s">
        <v>274</v>
      </c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</row>
    <row r="425" spans="1:37" x14ac:dyDescent="0.4">
      <c r="A425" s="33"/>
      <c r="B425" s="33"/>
      <c r="C425" s="40" t="s">
        <v>275</v>
      </c>
      <c r="D425" s="106"/>
      <c r="E425" s="107"/>
      <c r="F425" s="45">
        <f t="shared" si="204"/>
        <v>0</v>
      </c>
      <c r="G425" s="45">
        <f t="shared" si="205"/>
        <v>0</v>
      </c>
      <c r="H425" s="45">
        <f t="shared" si="206"/>
        <v>0</v>
      </c>
      <c r="I425" s="25"/>
      <c r="J425" s="25"/>
      <c r="K425" s="25"/>
      <c r="L425" s="24"/>
      <c r="M425" s="24"/>
      <c r="N425" s="24"/>
      <c r="O425" s="52"/>
      <c r="P425" s="47">
        <f>E425*S425</f>
        <v>0</v>
      </c>
      <c r="Q425" s="47">
        <f>E425*T425</f>
        <v>0</v>
      </c>
      <c r="R425" s="48">
        <f t="shared" si="196"/>
        <v>0</v>
      </c>
      <c r="S425" s="48">
        <v>0</v>
      </c>
      <c r="T425" s="48">
        <v>0</v>
      </c>
      <c r="U425" s="48">
        <f t="shared" si="197"/>
        <v>0</v>
      </c>
      <c r="V425" s="31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</row>
    <row r="426" spans="1:37" x14ac:dyDescent="0.4">
      <c r="A426" s="33">
        <v>358</v>
      </c>
      <c r="B426" s="33">
        <v>297</v>
      </c>
      <c r="C426" s="31" t="s">
        <v>262</v>
      </c>
      <c r="D426" s="33" t="s">
        <v>34</v>
      </c>
      <c r="E426" s="25">
        <v>0.08</v>
      </c>
      <c r="F426" s="45">
        <f t="shared" si="204"/>
        <v>1900.56</v>
      </c>
      <c r="G426" s="45">
        <f t="shared" si="205"/>
        <v>0</v>
      </c>
      <c r="H426" s="45">
        <f t="shared" si="206"/>
        <v>1900.56</v>
      </c>
      <c r="I426" s="25">
        <v>23757</v>
      </c>
      <c r="J426" s="25"/>
      <c r="K426" s="25"/>
      <c r="L426" s="24"/>
      <c r="M426" s="24"/>
      <c r="N426" s="24"/>
      <c r="O426" s="46">
        <f>I426*$L$3</f>
        <v>40386.9</v>
      </c>
      <c r="P426" s="47">
        <f>E426*S426</f>
        <v>4137.8599999999997</v>
      </c>
      <c r="Q426" s="47">
        <f>E426*T426</f>
        <v>0</v>
      </c>
      <c r="R426" s="48">
        <f t="shared" si="196"/>
        <v>4137.8599999999997</v>
      </c>
      <c r="S426" s="48">
        <v>51723.3</v>
      </c>
      <c r="T426" s="48">
        <v>0</v>
      </c>
      <c r="U426" s="48">
        <f t="shared" si="197"/>
        <v>51723.3</v>
      </c>
      <c r="V426" s="31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</row>
    <row r="427" spans="1:37" x14ac:dyDescent="0.4">
      <c r="A427" s="33">
        <v>359</v>
      </c>
      <c r="B427" s="33">
        <v>298</v>
      </c>
      <c r="C427" s="31" t="s">
        <v>55</v>
      </c>
      <c r="D427" s="33" t="s">
        <v>26</v>
      </c>
      <c r="E427" s="25">
        <v>7</v>
      </c>
      <c r="F427" s="45">
        <f t="shared" si="204"/>
        <v>12334.28</v>
      </c>
      <c r="G427" s="45">
        <f t="shared" si="205"/>
        <v>0</v>
      </c>
      <c r="H427" s="45">
        <f t="shared" si="206"/>
        <v>12334.28</v>
      </c>
      <c r="I427" s="25">
        <v>1762.04</v>
      </c>
      <c r="J427" s="25"/>
      <c r="K427" s="25"/>
      <c r="L427" s="24"/>
      <c r="M427" s="24"/>
      <c r="N427" s="24"/>
      <c r="O427" s="65">
        <f t="shared" ref="O427:O434" si="209">I427*$M$3</f>
        <v>2466.86</v>
      </c>
      <c r="P427" s="47">
        <f>E427*S427</f>
        <v>22115.1</v>
      </c>
      <c r="Q427" s="47">
        <f>E427*T427</f>
        <v>0</v>
      </c>
      <c r="R427" s="48">
        <f t="shared" si="196"/>
        <v>22115.1</v>
      </c>
      <c r="S427" s="48">
        <v>3159.3</v>
      </c>
      <c r="T427" s="48">
        <v>0</v>
      </c>
      <c r="U427" s="48">
        <f t="shared" si="197"/>
        <v>3159.3</v>
      </c>
      <c r="V427" s="31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</row>
    <row r="428" spans="1:37" x14ac:dyDescent="0.4">
      <c r="A428" s="33">
        <v>360</v>
      </c>
      <c r="B428" s="33">
        <v>299</v>
      </c>
      <c r="C428" s="31" t="s">
        <v>216</v>
      </c>
      <c r="D428" s="33" t="s">
        <v>26</v>
      </c>
      <c r="E428" s="25">
        <v>7</v>
      </c>
      <c r="F428" s="45">
        <f t="shared" si="204"/>
        <v>1036.56</v>
      </c>
      <c r="G428" s="45">
        <f t="shared" si="205"/>
        <v>0</v>
      </c>
      <c r="H428" s="45">
        <f t="shared" si="206"/>
        <v>1036.56</v>
      </c>
      <c r="I428" s="25">
        <v>148.08000000000001</v>
      </c>
      <c r="J428" s="25"/>
      <c r="K428" s="25"/>
      <c r="L428" s="24"/>
      <c r="M428" s="24"/>
      <c r="N428" s="24"/>
      <c r="O428" s="65">
        <f t="shared" si="209"/>
        <v>207.31</v>
      </c>
      <c r="P428" s="47">
        <f>E428*S428</f>
        <v>1858.5</v>
      </c>
      <c r="Q428" s="47">
        <f>E428*T428</f>
        <v>0</v>
      </c>
      <c r="R428" s="48">
        <f t="shared" si="196"/>
        <v>1858.5</v>
      </c>
      <c r="S428" s="48">
        <v>265.5</v>
      </c>
      <c r="T428" s="48">
        <v>0</v>
      </c>
      <c r="U428" s="48">
        <f t="shared" si="197"/>
        <v>265.5</v>
      </c>
      <c r="V428" s="31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</row>
    <row r="429" spans="1:37" ht="42.75" x14ac:dyDescent="0.4">
      <c r="A429" s="33">
        <v>361</v>
      </c>
      <c r="B429" s="33">
        <v>300</v>
      </c>
      <c r="C429" s="31" t="s">
        <v>263</v>
      </c>
      <c r="D429" s="33" t="s">
        <v>34</v>
      </c>
      <c r="E429" s="25">
        <v>0</v>
      </c>
      <c r="F429" s="45">
        <f t="shared" si="204"/>
        <v>0</v>
      </c>
      <c r="G429" s="45">
        <f t="shared" si="205"/>
        <v>0</v>
      </c>
      <c r="H429" s="45">
        <f t="shared" si="206"/>
        <v>0</v>
      </c>
      <c r="I429" s="25">
        <v>11624</v>
      </c>
      <c r="J429" s="25"/>
      <c r="K429" s="25"/>
      <c r="L429" s="24"/>
      <c r="M429" s="24"/>
      <c r="N429" s="24"/>
      <c r="O429" s="65">
        <f t="shared" si="209"/>
        <v>16273.6</v>
      </c>
      <c r="P429" s="47">
        <f>E429*S429</f>
        <v>0</v>
      </c>
      <c r="Q429" s="47">
        <f>E429*T429</f>
        <v>0</v>
      </c>
      <c r="R429" s="48">
        <f t="shared" si="196"/>
        <v>0</v>
      </c>
      <c r="S429" s="48">
        <v>20841.52</v>
      </c>
      <c r="T429" s="48">
        <v>0</v>
      </c>
      <c r="U429" s="48">
        <f t="shared" si="197"/>
        <v>20841.52</v>
      </c>
      <c r="V429" s="31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</row>
    <row r="430" spans="1:37" ht="28.5" x14ac:dyDescent="0.4">
      <c r="A430" s="33">
        <v>362</v>
      </c>
      <c r="B430" s="33">
        <v>301</v>
      </c>
      <c r="C430" s="31" t="s">
        <v>264</v>
      </c>
      <c r="D430" s="33" t="s">
        <v>26</v>
      </c>
      <c r="E430" s="25">
        <v>1.3</v>
      </c>
      <c r="F430" s="45">
        <f t="shared" si="204"/>
        <v>136.5</v>
      </c>
      <c r="G430" s="45">
        <f t="shared" si="205"/>
        <v>300.3</v>
      </c>
      <c r="H430" s="45">
        <f t="shared" si="206"/>
        <v>436.8</v>
      </c>
      <c r="I430" s="25">
        <v>105</v>
      </c>
      <c r="J430" s="25">
        <v>231</v>
      </c>
      <c r="K430" s="25"/>
      <c r="L430" s="24"/>
      <c r="M430" s="24"/>
      <c r="N430" s="24"/>
      <c r="O430" s="65">
        <f t="shared" si="209"/>
        <v>147</v>
      </c>
      <c r="P430" s="47">
        <f>E430*S430</f>
        <v>244.74</v>
      </c>
      <c r="Q430" s="47">
        <f>E430*T430</f>
        <v>384.59</v>
      </c>
      <c r="R430" s="48">
        <f t="shared" si="196"/>
        <v>629.33000000000004</v>
      </c>
      <c r="S430" s="48">
        <v>188.26</v>
      </c>
      <c r="T430" s="48">
        <v>295.83999999999997</v>
      </c>
      <c r="U430" s="48">
        <f t="shared" si="197"/>
        <v>484.1</v>
      </c>
      <c r="V430" s="31" t="s">
        <v>276</v>
      </c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</row>
    <row r="431" spans="1:37" ht="42.75" x14ac:dyDescent="0.4">
      <c r="A431" s="33">
        <v>363</v>
      </c>
      <c r="B431" s="33">
        <v>302</v>
      </c>
      <c r="C431" s="31" t="s">
        <v>263</v>
      </c>
      <c r="D431" s="33" t="s">
        <v>34</v>
      </c>
      <c r="E431" s="25">
        <v>0.08</v>
      </c>
      <c r="F431" s="45">
        <f t="shared" si="204"/>
        <v>929.92</v>
      </c>
      <c r="G431" s="45">
        <f t="shared" si="205"/>
        <v>0</v>
      </c>
      <c r="H431" s="45">
        <f t="shared" si="206"/>
        <v>929.92</v>
      </c>
      <c r="I431" s="25">
        <v>11624</v>
      </c>
      <c r="J431" s="25"/>
      <c r="K431" s="25"/>
      <c r="L431" s="24"/>
      <c r="M431" s="24"/>
      <c r="N431" s="24"/>
      <c r="O431" s="65">
        <f t="shared" si="209"/>
        <v>16273.6</v>
      </c>
      <c r="P431" s="47">
        <f>E431*S431</f>
        <v>1667.32</v>
      </c>
      <c r="Q431" s="47">
        <f>E431*T431</f>
        <v>0</v>
      </c>
      <c r="R431" s="48">
        <f t="shared" si="196"/>
        <v>1667.32</v>
      </c>
      <c r="S431" s="48">
        <v>20841.52</v>
      </c>
      <c r="T431" s="48">
        <v>0</v>
      </c>
      <c r="U431" s="48">
        <f t="shared" si="197"/>
        <v>20841.52</v>
      </c>
      <c r="V431" s="31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</row>
    <row r="432" spans="1:37" ht="28.5" x14ac:dyDescent="0.4">
      <c r="A432" s="33">
        <v>364</v>
      </c>
      <c r="B432" s="33">
        <v>303</v>
      </c>
      <c r="C432" s="31" t="s">
        <v>266</v>
      </c>
      <c r="D432" s="33" t="s">
        <v>26</v>
      </c>
      <c r="E432" s="25">
        <v>1.5</v>
      </c>
      <c r="F432" s="45">
        <f t="shared" si="204"/>
        <v>4827</v>
      </c>
      <c r="G432" s="45">
        <f t="shared" si="205"/>
        <v>13800</v>
      </c>
      <c r="H432" s="45">
        <f t="shared" si="206"/>
        <v>18627</v>
      </c>
      <c r="I432" s="25">
        <v>3218</v>
      </c>
      <c r="J432" s="25">
        <v>9200</v>
      </c>
      <c r="K432" s="25"/>
      <c r="L432" s="24"/>
      <c r="M432" s="24"/>
      <c r="N432" s="24"/>
      <c r="O432" s="65">
        <f t="shared" si="209"/>
        <v>4505.2</v>
      </c>
      <c r="P432" s="47">
        <f>E432*S432</f>
        <v>8654.69</v>
      </c>
      <c r="Q432" s="47">
        <f>E432*T432</f>
        <v>17673.59</v>
      </c>
      <c r="R432" s="48">
        <f t="shared" si="196"/>
        <v>26328.28</v>
      </c>
      <c r="S432" s="48">
        <v>5769.79</v>
      </c>
      <c r="T432" s="48">
        <v>11782.39</v>
      </c>
      <c r="U432" s="48">
        <f t="shared" si="197"/>
        <v>17552.18</v>
      </c>
      <c r="V432" s="31" t="s">
        <v>277</v>
      </c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</row>
    <row r="433" spans="1:37" ht="42.75" x14ac:dyDescent="0.4">
      <c r="A433" s="33">
        <v>365</v>
      </c>
      <c r="B433" s="33">
        <v>304</v>
      </c>
      <c r="C433" s="31" t="s">
        <v>263</v>
      </c>
      <c r="D433" s="33" t="s">
        <v>34</v>
      </c>
      <c r="E433" s="25">
        <v>0.01</v>
      </c>
      <c r="F433" s="45">
        <f t="shared" si="204"/>
        <v>116.24</v>
      </c>
      <c r="G433" s="45">
        <f t="shared" si="205"/>
        <v>0</v>
      </c>
      <c r="H433" s="45">
        <f t="shared" si="206"/>
        <v>116.24</v>
      </c>
      <c r="I433" s="25">
        <v>11624</v>
      </c>
      <c r="J433" s="25"/>
      <c r="K433" s="25"/>
      <c r="L433" s="24"/>
      <c r="M433" s="24"/>
      <c r="N433" s="24"/>
      <c r="O433" s="65">
        <f t="shared" si="209"/>
        <v>16273.6</v>
      </c>
      <c r="P433" s="47">
        <f>E433*S433</f>
        <v>208.42</v>
      </c>
      <c r="Q433" s="47">
        <f>E433*T433</f>
        <v>0</v>
      </c>
      <c r="R433" s="48">
        <f t="shared" si="196"/>
        <v>208.42</v>
      </c>
      <c r="S433" s="48">
        <v>20841.52</v>
      </c>
      <c r="T433" s="48">
        <v>0</v>
      </c>
      <c r="U433" s="48">
        <f t="shared" si="197"/>
        <v>20841.52</v>
      </c>
      <c r="V433" s="31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</row>
    <row r="434" spans="1:37" ht="28.5" x14ac:dyDescent="0.4">
      <c r="A434" s="33">
        <v>366</v>
      </c>
      <c r="B434" s="33">
        <v>305</v>
      </c>
      <c r="C434" s="31" t="s">
        <v>268</v>
      </c>
      <c r="D434" s="33" t="s">
        <v>26</v>
      </c>
      <c r="E434" s="25">
        <v>1.5</v>
      </c>
      <c r="F434" s="45">
        <f t="shared" si="204"/>
        <v>427.5</v>
      </c>
      <c r="G434" s="45">
        <f t="shared" si="205"/>
        <v>1588.5</v>
      </c>
      <c r="H434" s="45">
        <f t="shared" si="206"/>
        <v>2016</v>
      </c>
      <c r="I434" s="25">
        <v>285</v>
      </c>
      <c r="J434" s="25">
        <v>1059</v>
      </c>
      <c r="K434" s="25"/>
      <c r="L434" s="24"/>
      <c r="M434" s="24"/>
      <c r="N434" s="24"/>
      <c r="O434" s="65">
        <f t="shared" si="209"/>
        <v>399</v>
      </c>
      <c r="P434" s="47">
        <f>E434*S434</f>
        <v>766.5</v>
      </c>
      <c r="Q434" s="47">
        <f>E434*T434</f>
        <v>2034.39</v>
      </c>
      <c r="R434" s="48">
        <f t="shared" si="196"/>
        <v>2800.89</v>
      </c>
      <c r="S434" s="48">
        <v>511</v>
      </c>
      <c r="T434" s="48">
        <v>1356.26</v>
      </c>
      <c r="U434" s="48">
        <f t="shared" si="197"/>
        <v>1867.26</v>
      </c>
      <c r="V434" s="31" t="s">
        <v>278</v>
      </c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</row>
    <row r="435" spans="1:37" x14ac:dyDescent="0.4">
      <c r="A435" s="33"/>
      <c r="B435" s="33"/>
      <c r="C435" s="40" t="s">
        <v>279</v>
      </c>
      <c r="D435" s="106"/>
      <c r="E435" s="107"/>
      <c r="F435" s="45">
        <f t="shared" si="204"/>
        <v>0</v>
      </c>
      <c r="G435" s="45">
        <f t="shared" si="205"/>
        <v>0</v>
      </c>
      <c r="H435" s="45">
        <f t="shared" si="206"/>
        <v>0</v>
      </c>
      <c r="I435" s="25"/>
      <c r="J435" s="25"/>
      <c r="K435" s="25"/>
      <c r="L435" s="24"/>
      <c r="M435" s="24"/>
      <c r="N435" s="24"/>
      <c r="O435" s="52"/>
      <c r="P435" s="47">
        <f>E435*S435</f>
        <v>0</v>
      </c>
      <c r="Q435" s="47">
        <f>E435*T435</f>
        <v>0</v>
      </c>
      <c r="R435" s="48">
        <f t="shared" si="196"/>
        <v>0</v>
      </c>
      <c r="S435" s="48">
        <v>0</v>
      </c>
      <c r="T435" s="48">
        <v>0</v>
      </c>
      <c r="U435" s="48">
        <f t="shared" si="197"/>
        <v>0</v>
      </c>
      <c r="V435" s="31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</row>
    <row r="436" spans="1:37" x14ac:dyDescent="0.4">
      <c r="A436" s="33">
        <v>367</v>
      </c>
      <c r="B436" s="33">
        <v>306</v>
      </c>
      <c r="C436" s="31" t="s">
        <v>262</v>
      </c>
      <c r="D436" s="33" t="s">
        <v>34</v>
      </c>
      <c r="E436" s="25">
        <v>0.14000000000000001</v>
      </c>
      <c r="F436" s="45">
        <f t="shared" si="204"/>
        <v>3325.98</v>
      </c>
      <c r="G436" s="45">
        <f t="shared" si="205"/>
        <v>0</v>
      </c>
      <c r="H436" s="45">
        <f t="shared" si="206"/>
        <v>3325.98</v>
      </c>
      <c r="I436" s="25">
        <v>23757</v>
      </c>
      <c r="J436" s="25"/>
      <c r="K436" s="25"/>
      <c r="L436" s="24"/>
      <c r="M436" s="24"/>
      <c r="N436" s="24"/>
      <c r="O436" s="46">
        <f>I436*$L$3</f>
        <v>40386.9</v>
      </c>
      <c r="P436" s="47">
        <f>E436*S436</f>
        <v>7241.26</v>
      </c>
      <c r="Q436" s="47">
        <f>E436*T436</f>
        <v>0</v>
      </c>
      <c r="R436" s="48">
        <f t="shared" si="196"/>
        <v>7241.26</v>
      </c>
      <c r="S436" s="48">
        <v>51723.3</v>
      </c>
      <c r="T436" s="48">
        <v>0</v>
      </c>
      <c r="U436" s="48">
        <f t="shared" si="197"/>
        <v>51723.3</v>
      </c>
      <c r="V436" s="31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</row>
    <row r="437" spans="1:37" x14ac:dyDescent="0.4">
      <c r="A437" s="33">
        <v>368</v>
      </c>
      <c r="B437" s="33">
        <v>307</v>
      </c>
      <c r="C437" s="31" t="s">
        <v>55</v>
      </c>
      <c r="D437" s="33" t="s">
        <v>26</v>
      </c>
      <c r="E437" s="25">
        <v>64.900000000000006</v>
      </c>
      <c r="F437" s="45">
        <f t="shared" si="204"/>
        <v>114356.4</v>
      </c>
      <c r="G437" s="45">
        <f t="shared" si="205"/>
        <v>0</v>
      </c>
      <c r="H437" s="45">
        <f t="shared" si="206"/>
        <v>114356.4</v>
      </c>
      <c r="I437" s="25">
        <v>1762.04</v>
      </c>
      <c r="J437" s="25"/>
      <c r="K437" s="25"/>
      <c r="L437" s="24"/>
      <c r="M437" s="24"/>
      <c r="N437" s="24"/>
      <c r="O437" s="65">
        <f t="shared" ref="O437:O444" si="210">I437*$M$3</f>
        <v>2466.86</v>
      </c>
      <c r="P437" s="47">
        <f>E437*S437</f>
        <v>205038.57</v>
      </c>
      <c r="Q437" s="47">
        <f>E437*T437</f>
        <v>0</v>
      </c>
      <c r="R437" s="48">
        <f t="shared" si="196"/>
        <v>205038.57</v>
      </c>
      <c r="S437" s="48">
        <v>3159.3</v>
      </c>
      <c r="T437" s="48">
        <v>0</v>
      </c>
      <c r="U437" s="48">
        <f t="shared" si="197"/>
        <v>3159.3</v>
      </c>
      <c r="V437" s="31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</row>
    <row r="438" spans="1:37" x14ac:dyDescent="0.4">
      <c r="A438" s="33">
        <v>369</v>
      </c>
      <c r="B438" s="33">
        <v>308</v>
      </c>
      <c r="C438" s="31" t="s">
        <v>216</v>
      </c>
      <c r="D438" s="33" t="s">
        <v>26</v>
      </c>
      <c r="E438" s="25">
        <v>64.900000000000006</v>
      </c>
      <c r="F438" s="45">
        <f t="shared" si="204"/>
        <v>9610.39</v>
      </c>
      <c r="G438" s="45">
        <f t="shared" si="205"/>
        <v>0</v>
      </c>
      <c r="H438" s="45">
        <f t="shared" si="206"/>
        <v>9610.39</v>
      </c>
      <c r="I438" s="25">
        <v>148.08000000000001</v>
      </c>
      <c r="J438" s="25"/>
      <c r="K438" s="25"/>
      <c r="L438" s="24"/>
      <c r="M438" s="24"/>
      <c r="N438" s="24"/>
      <c r="O438" s="65">
        <f t="shared" si="210"/>
        <v>207.31</v>
      </c>
      <c r="P438" s="47">
        <f>E438*S438</f>
        <v>17230.95</v>
      </c>
      <c r="Q438" s="47">
        <f>E438*T438</f>
        <v>0</v>
      </c>
      <c r="R438" s="48">
        <f t="shared" si="196"/>
        <v>17230.95</v>
      </c>
      <c r="S438" s="48">
        <v>265.5</v>
      </c>
      <c r="T438" s="48">
        <v>0</v>
      </c>
      <c r="U438" s="48">
        <f t="shared" si="197"/>
        <v>265.5</v>
      </c>
      <c r="V438" s="31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</row>
    <row r="439" spans="1:37" ht="42.75" x14ac:dyDescent="0.4">
      <c r="A439" s="33">
        <v>370</v>
      </c>
      <c r="B439" s="33">
        <v>309</v>
      </c>
      <c r="C439" s="31" t="s">
        <v>263</v>
      </c>
      <c r="D439" s="33" t="s">
        <v>34</v>
      </c>
      <c r="E439" s="25">
        <v>0.01</v>
      </c>
      <c r="F439" s="45">
        <f t="shared" si="204"/>
        <v>116.24</v>
      </c>
      <c r="G439" s="45">
        <f t="shared" si="205"/>
        <v>0</v>
      </c>
      <c r="H439" s="45">
        <f t="shared" si="206"/>
        <v>116.24</v>
      </c>
      <c r="I439" s="25">
        <v>11624</v>
      </c>
      <c r="J439" s="25"/>
      <c r="K439" s="25"/>
      <c r="L439" s="24"/>
      <c r="M439" s="24"/>
      <c r="N439" s="24"/>
      <c r="O439" s="65">
        <f t="shared" si="210"/>
        <v>16273.6</v>
      </c>
      <c r="P439" s="47">
        <f>E439*S439</f>
        <v>208.42</v>
      </c>
      <c r="Q439" s="47">
        <f>E439*T439</f>
        <v>0</v>
      </c>
      <c r="R439" s="48">
        <f t="shared" si="196"/>
        <v>208.42</v>
      </c>
      <c r="S439" s="48">
        <v>20841.52</v>
      </c>
      <c r="T439" s="48">
        <v>0</v>
      </c>
      <c r="U439" s="48">
        <f t="shared" si="197"/>
        <v>20841.52</v>
      </c>
      <c r="V439" s="31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</row>
    <row r="440" spans="1:37" ht="28.5" x14ac:dyDescent="0.4">
      <c r="A440" s="33">
        <v>371</v>
      </c>
      <c r="B440" s="33">
        <v>310</v>
      </c>
      <c r="C440" s="31" t="s">
        <v>264</v>
      </c>
      <c r="D440" s="33" t="s">
        <v>26</v>
      </c>
      <c r="E440" s="25">
        <v>5.9</v>
      </c>
      <c r="F440" s="45">
        <f t="shared" si="204"/>
        <v>619.5</v>
      </c>
      <c r="G440" s="45">
        <f t="shared" si="205"/>
        <v>1362.9</v>
      </c>
      <c r="H440" s="45">
        <f t="shared" si="206"/>
        <v>1982.4</v>
      </c>
      <c r="I440" s="25">
        <v>105</v>
      </c>
      <c r="J440" s="25">
        <v>231</v>
      </c>
      <c r="K440" s="25"/>
      <c r="L440" s="24"/>
      <c r="M440" s="24"/>
      <c r="N440" s="24"/>
      <c r="O440" s="65">
        <f t="shared" si="210"/>
        <v>147</v>
      </c>
      <c r="P440" s="47">
        <f>E440*S440</f>
        <v>1110.73</v>
      </c>
      <c r="Q440" s="47">
        <f>E440*T440</f>
        <v>1745.46</v>
      </c>
      <c r="R440" s="48">
        <f t="shared" si="196"/>
        <v>2856.19</v>
      </c>
      <c r="S440" s="48">
        <v>188.26</v>
      </c>
      <c r="T440" s="48">
        <v>295.83999999999997</v>
      </c>
      <c r="U440" s="48">
        <f t="shared" si="197"/>
        <v>484.1</v>
      </c>
      <c r="V440" s="31" t="s">
        <v>280</v>
      </c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</row>
    <row r="441" spans="1:37" ht="42.75" x14ac:dyDescent="0.4">
      <c r="A441" s="33">
        <v>372</v>
      </c>
      <c r="B441" s="33">
        <v>311</v>
      </c>
      <c r="C441" s="31" t="s">
        <v>263</v>
      </c>
      <c r="D441" s="33" t="s">
        <v>34</v>
      </c>
      <c r="E441" s="25">
        <v>0.14000000000000001</v>
      </c>
      <c r="F441" s="45">
        <f t="shared" si="204"/>
        <v>1627.36</v>
      </c>
      <c r="G441" s="45">
        <f t="shared" si="205"/>
        <v>0</v>
      </c>
      <c r="H441" s="45">
        <f t="shared" si="206"/>
        <v>1627.36</v>
      </c>
      <c r="I441" s="25">
        <v>11624</v>
      </c>
      <c r="J441" s="25"/>
      <c r="K441" s="25"/>
      <c r="L441" s="24"/>
      <c r="M441" s="24"/>
      <c r="N441" s="24"/>
      <c r="O441" s="65">
        <f t="shared" si="210"/>
        <v>16273.6</v>
      </c>
      <c r="P441" s="47">
        <f>E441*S441</f>
        <v>2917.81</v>
      </c>
      <c r="Q441" s="47">
        <f>E441*T441</f>
        <v>0</v>
      </c>
      <c r="R441" s="48">
        <f t="shared" si="196"/>
        <v>2917.81</v>
      </c>
      <c r="S441" s="48">
        <v>20841.52</v>
      </c>
      <c r="T441" s="48">
        <v>0</v>
      </c>
      <c r="U441" s="48">
        <f t="shared" si="197"/>
        <v>20841.52</v>
      </c>
      <c r="V441" s="31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</row>
    <row r="442" spans="1:37" ht="28.5" x14ac:dyDescent="0.4">
      <c r="A442" s="33">
        <v>373</v>
      </c>
      <c r="B442" s="33">
        <v>312</v>
      </c>
      <c r="C442" s="31" t="s">
        <v>272</v>
      </c>
      <c r="D442" s="33" t="s">
        <v>26</v>
      </c>
      <c r="E442" s="25">
        <v>13.7</v>
      </c>
      <c r="F442" s="45">
        <f t="shared" si="204"/>
        <v>9151.6</v>
      </c>
      <c r="G442" s="45">
        <f t="shared" si="205"/>
        <v>42196</v>
      </c>
      <c r="H442" s="45">
        <f t="shared" si="206"/>
        <v>51347.6</v>
      </c>
      <c r="I442" s="25">
        <v>668</v>
      </c>
      <c r="J442" s="25">
        <v>3080</v>
      </c>
      <c r="K442" s="25"/>
      <c r="L442" s="24"/>
      <c r="M442" s="24"/>
      <c r="N442" s="24"/>
      <c r="O442" s="65">
        <f t="shared" si="210"/>
        <v>935.2</v>
      </c>
      <c r="P442" s="47">
        <f>E442*S442</f>
        <v>16408.63</v>
      </c>
      <c r="Q442" s="47">
        <f>E442*T442</f>
        <v>54040.2</v>
      </c>
      <c r="R442" s="48">
        <f t="shared" si="196"/>
        <v>70448.83</v>
      </c>
      <c r="S442" s="48">
        <v>1197.71</v>
      </c>
      <c r="T442" s="48">
        <v>3944.54</v>
      </c>
      <c r="U442" s="48">
        <f t="shared" si="197"/>
        <v>5142.25</v>
      </c>
      <c r="V442" s="31" t="s">
        <v>281</v>
      </c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</row>
    <row r="443" spans="1:37" ht="42.75" x14ac:dyDescent="0.4">
      <c r="A443" s="33">
        <v>374</v>
      </c>
      <c r="B443" s="33">
        <v>313</v>
      </c>
      <c r="C443" s="31" t="s">
        <v>263</v>
      </c>
      <c r="D443" s="33" t="s">
        <v>34</v>
      </c>
      <c r="E443" s="25">
        <v>7.0000000000000007E-2</v>
      </c>
      <c r="F443" s="45">
        <f t="shared" si="204"/>
        <v>813.68</v>
      </c>
      <c r="G443" s="45">
        <f t="shared" si="205"/>
        <v>0</v>
      </c>
      <c r="H443" s="45">
        <f t="shared" si="206"/>
        <v>813.68</v>
      </c>
      <c r="I443" s="25">
        <v>11624</v>
      </c>
      <c r="J443" s="25"/>
      <c r="K443" s="25"/>
      <c r="L443" s="24"/>
      <c r="M443" s="24"/>
      <c r="N443" s="24"/>
      <c r="O443" s="65">
        <f t="shared" si="210"/>
        <v>16273.6</v>
      </c>
      <c r="P443" s="47">
        <f>E443*S443</f>
        <v>1458.91</v>
      </c>
      <c r="Q443" s="47">
        <f>E443*T443</f>
        <v>0</v>
      </c>
      <c r="R443" s="48">
        <f t="shared" si="196"/>
        <v>1458.91</v>
      </c>
      <c r="S443" s="48">
        <v>20841.52</v>
      </c>
      <c r="T443" s="48">
        <v>0</v>
      </c>
      <c r="U443" s="48">
        <f t="shared" si="197"/>
        <v>20841.52</v>
      </c>
      <c r="V443" s="31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</row>
    <row r="444" spans="1:37" ht="28.5" x14ac:dyDescent="0.4">
      <c r="A444" s="33">
        <v>375</v>
      </c>
      <c r="B444" s="33">
        <v>314</v>
      </c>
      <c r="C444" s="31" t="s">
        <v>268</v>
      </c>
      <c r="D444" s="33" t="s">
        <v>26</v>
      </c>
      <c r="E444" s="25">
        <v>13.7</v>
      </c>
      <c r="F444" s="45">
        <f t="shared" si="204"/>
        <v>3904.5</v>
      </c>
      <c r="G444" s="45">
        <f t="shared" si="205"/>
        <v>14508.3</v>
      </c>
      <c r="H444" s="45">
        <f t="shared" si="206"/>
        <v>18412.8</v>
      </c>
      <c r="I444" s="25">
        <v>285</v>
      </c>
      <c r="J444" s="25">
        <v>1059</v>
      </c>
      <c r="K444" s="25"/>
      <c r="L444" s="24"/>
      <c r="M444" s="24"/>
      <c r="N444" s="24"/>
      <c r="O444" s="65">
        <f t="shared" si="210"/>
        <v>399</v>
      </c>
      <c r="P444" s="47">
        <f>E444*S444</f>
        <v>7000.7</v>
      </c>
      <c r="Q444" s="47">
        <f>E444*T444</f>
        <v>18580.759999999998</v>
      </c>
      <c r="R444" s="48">
        <f t="shared" si="196"/>
        <v>25581.46</v>
      </c>
      <c r="S444" s="48">
        <v>511</v>
      </c>
      <c r="T444" s="48">
        <v>1356.26</v>
      </c>
      <c r="U444" s="48">
        <f t="shared" si="197"/>
        <v>1867.26</v>
      </c>
      <c r="V444" s="31" t="s">
        <v>282</v>
      </c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</row>
    <row r="445" spans="1:37" x14ac:dyDescent="0.4">
      <c r="A445" s="33"/>
      <c r="B445" s="33"/>
      <c r="C445" s="40" t="s">
        <v>283</v>
      </c>
      <c r="D445" s="106"/>
      <c r="E445" s="107"/>
      <c r="F445" s="45">
        <f t="shared" si="204"/>
        <v>0</v>
      </c>
      <c r="G445" s="45">
        <f t="shared" si="205"/>
        <v>0</v>
      </c>
      <c r="H445" s="45">
        <f t="shared" si="206"/>
        <v>0</v>
      </c>
      <c r="I445" s="25"/>
      <c r="J445" s="25"/>
      <c r="K445" s="25"/>
      <c r="L445" s="24"/>
      <c r="M445" s="24"/>
      <c r="N445" s="24"/>
      <c r="O445" s="52"/>
      <c r="P445" s="47">
        <f>E445*S445</f>
        <v>0</v>
      </c>
      <c r="Q445" s="47">
        <f>E445*T445</f>
        <v>0</v>
      </c>
      <c r="R445" s="48">
        <f t="shared" si="196"/>
        <v>0</v>
      </c>
      <c r="S445" s="48">
        <v>0</v>
      </c>
      <c r="T445" s="48">
        <v>0</v>
      </c>
      <c r="U445" s="48">
        <f t="shared" si="197"/>
        <v>0</v>
      </c>
      <c r="V445" s="31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</row>
    <row r="446" spans="1:37" x14ac:dyDescent="0.4">
      <c r="A446" s="33">
        <v>376</v>
      </c>
      <c r="B446" s="33">
        <v>315</v>
      </c>
      <c r="C446" s="31" t="s">
        <v>262</v>
      </c>
      <c r="D446" s="33" t="s">
        <v>34</v>
      </c>
      <c r="E446" s="25">
        <v>0.11</v>
      </c>
      <c r="F446" s="45">
        <f t="shared" si="204"/>
        <v>2613.27</v>
      </c>
      <c r="G446" s="45">
        <f t="shared" si="205"/>
        <v>0</v>
      </c>
      <c r="H446" s="45">
        <f t="shared" si="206"/>
        <v>2613.27</v>
      </c>
      <c r="I446" s="25">
        <v>23757</v>
      </c>
      <c r="J446" s="25"/>
      <c r="K446" s="25"/>
      <c r="L446" s="24"/>
      <c r="M446" s="24"/>
      <c r="N446" s="24"/>
      <c r="O446" s="46">
        <f>I446*$L$3</f>
        <v>40386.9</v>
      </c>
      <c r="P446" s="47">
        <f>E446*S446</f>
        <v>5689.56</v>
      </c>
      <c r="Q446" s="47">
        <f>E446*T446</f>
        <v>0</v>
      </c>
      <c r="R446" s="48">
        <f t="shared" si="196"/>
        <v>5689.56</v>
      </c>
      <c r="S446" s="48">
        <v>51723.3</v>
      </c>
      <c r="T446" s="48">
        <v>0</v>
      </c>
      <c r="U446" s="48">
        <f t="shared" si="197"/>
        <v>51723.3</v>
      </c>
      <c r="V446" s="31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</row>
    <row r="447" spans="1:37" x14ac:dyDescent="0.4">
      <c r="A447" s="33">
        <v>377</v>
      </c>
      <c r="B447" s="33">
        <v>316</v>
      </c>
      <c r="C447" s="31" t="s">
        <v>55</v>
      </c>
      <c r="D447" s="33" t="s">
        <v>26</v>
      </c>
      <c r="E447" s="25">
        <v>9.6</v>
      </c>
      <c r="F447" s="45">
        <f t="shared" si="204"/>
        <v>16915.580000000002</v>
      </c>
      <c r="G447" s="45">
        <f t="shared" si="205"/>
        <v>0</v>
      </c>
      <c r="H447" s="45">
        <f t="shared" si="206"/>
        <v>16915.580000000002</v>
      </c>
      <c r="I447" s="25">
        <v>1762.04</v>
      </c>
      <c r="J447" s="25"/>
      <c r="K447" s="25"/>
      <c r="L447" s="24"/>
      <c r="M447" s="24"/>
      <c r="N447" s="24"/>
      <c r="O447" s="65">
        <f t="shared" ref="O447:O454" si="211">I447*$M$3</f>
        <v>2466.86</v>
      </c>
      <c r="P447" s="47">
        <f>E447*S447</f>
        <v>30329.279999999999</v>
      </c>
      <c r="Q447" s="47">
        <f>E447*T447</f>
        <v>0</v>
      </c>
      <c r="R447" s="48">
        <f t="shared" si="196"/>
        <v>30329.279999999999</v>
      </c>
      <c r="S447" s="48">
        <v>3159.3</v>
      </c>
      <c r="T447" s="48">
        <v>0</v>
      </c>
      <c r="U447" s="48">
        <f t="shared" si="197"/>
        <v>3159.3</v>
      </c>
      <c r="V447" s="31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</row>
    <row r="448" spans="1:37" x14ac:dyDescent="0.4">
      <c r="A448" s="33">
        <v>378</v>
      </c>
      <c r="B448" s="33">
        <v>317</v>
      </c>
      <c r="C448" s="31" t="s">
        <v>216</v>
      </c>
      <c r="D448" s="33" t="s">
        <v>26</v>
      </c>
      <c r="E448" s="25">
        <v>9.6</v>
      </c>
      <c r="F448" s="45">
        <f t="shared" si="204"/>
        <v>1421.57</v>
      </c>
      <c r="G448" s="45">
        <f t="shared" si="205"/>
        <v>0</v>
      </c>
      <c r="H448" s="45">
        <f t="shared" si="206"/>
        <v>1421.57</v>
      </c>
      <c r="I448" s="25">
        <v>148.08000000000001</v>
      </c>
      <c r="J448" s="25"/>
      <c r="K448" s="25"/>
      <c r="L448" s="24"/>
      <c r="M448" s="24"/>
      <c r="N448" s="24"/>
      <c r="O448" s="65">
        <f t="shared" si="211"/>
        <v>207.31</v>
      </c>
      <c r="P448" s="47">
        <f>E448*S448</f>
        <v>2548.8000000000002</v>
      </c>
      <c r="Q448" s="47">
        <f>E448*T448</f>
        <v>0</v>
      </c>
      <c r="R448" s="48">
        <f t="shared" si="196"/>
        <v>2548.8000000000002</v>
      </c>
      <c r="S448" s="48">
        <v>265.5</v>
      </c>
      <c r="T448" s="48">
        <v>0</v>
      </c>
      <c r="U448" s="48">
        <f t="shared" si="197"/>
        <v>265.5</v>
      </c>
      <c r="V448" s="31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</row>
    <row r="449" spans="1:37" ht="42.75" x14ac:dyDescent="0.4">
      <c r="A449" s="33">
        <v>379</v>
      </c>
      <c r="B449" s="33">
        <v>318</v>
      </c>
      <c r="C449" s="31" t="s">
        <v>263</v>
      </c>
      <c r="D449" s="33" t="s">
        <v>34</v>
      </c>
      <c r="E449" s="25">
        <v>0</v>
      </c>
      <c r="F449" s="45">
        <f t="shared" si="204"/>
        <v>0</v>
      </c>
      <c r="G449" s="45">
        <f t="shared" si="205"/>
        <v>0</v>
      </c>
      <c r="H449" s="45">
        <f t="shared" si="206"/>
        <v>0</v>
      </c>
      <c r="I449" s="25">
        <v>11624</v>
      </c>
      <c r="J449" s="25"/>
      <c r="K449" s="25"/>
      <c r="L449" s="24"/>
      <c r="M449" s="24"/>
      <c r="N449" s="24"/>
      <c r="O449" s="65">
        <f t="shared" si="211"/>
        <v>16273.6</v>
      </c>
      <c r="P449" s="47">
        <f>E449*S449</f>
        <v>0</v>
      </c>
      <c r="Q449" s="47">
        <f>E449*T449</f>
        <v>0</v>
      </c>
      <c r="R449" s="48">
        <f t="shared" si="196"/>
        <v>0</v>
      </c>
      <c r="S449" s="48">
        <v>20841.52</v>
      </c>
      <c r="T449" s="48">
        <v>0</v>
      </c>
      <c r="U449" s="48">
        <f t="shared" si="197"/>
        <v>20841.52</v>
      </c>
      <c r="V449" s="31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</row>
    <row r="450" spans="1:37" ht="28.5" x14ac:dyDescent="0.4">
      <c r="A450" s="33">
        <v>380</v>
      </c>
      <c r="B450" s="33">
        <v>319</v>
      </c>
      <c r="C450" s="31" t="s">
        <v>264</v>
      </c>
      <c r="D450" s="33" t="s">
        <v>26</v>
      </c>
      <c r="E450" s="25">
        <v>1.8</v>
      </c>
      <c r="F450" s="45">
        <f t="shared" si="204"/>
        <v>189</v>
      </c>
      <c r="G450" s="45">
        <f t="shared" si="205"/>
        <v>415.8</v>
      </c>
      <c r="H450" s="45">
        <f t="shared" si="206"/>
        <v>604.79999999999995</v>
      </c>
      <c r="I450" s="25">
        <v>105</v>
      </c>
      <c r="J450" s="25">
        <v>231</v>
      </c>
      <c r="K450" s="25"/>
      <c r="L450" s="24"/>
      <c r="M450" s="24"/>
      <c r="N450" s="24"/>
      <c r="O450" s="65">
        <f t="shared" si="211"/>
        <v>147</v>
      </c>
      <c r="P450" s="47">
        <f>E450*S450</f>
        <v>338.87</v>
      </c>
      <c r="Q450" s="47">
        <f>E450*T450</f>
        <v>532.51</v>
      </c>
      <c r="R450" s="48">
        <f t="shared" si="196"/>
        <v>871.38</v>
      </c>
      <c r="S450" s="48">
        <v>188.26</v>
      </c>
      <c r="T450" s="48">
        <v>295.83999999999997</v>
      </c>
      <c r="U450" s="48">
        <f t="shared" si="197"/>
        <v>484.1</v>
      </c>
      <c r="V450" s="31" t="s">
        <v>284</v>
      </c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</row>
    <row r="451" spans="1:37" ht="42.75" x14ac:dyDescent="0.4">
      <c r="A451" s="33">
        <v>381</v>
      </c>
      <c r="B451" s="33">
        <v>320</v>
      </c>
      <c r="C451" s="31" t="s">
        <v>263</v>
      </c>
      <c r="D451" s="33" t="s">
        <v>34</v>
      </c>
      <c r="E451" s="25">
        <v>0.11</v>
      </c>
      <c r="F451" s="45">
        <f t="shared" si="204"/>
        <v>1278.6400000000001</v>
      </c>
      <c r="G451" s="45">
        <f t="shared" si="205"/>
        <v>0</v>
      </c>
      <c r="H451" s="45">
        <f t="shared" si="206"/>
        <v>1278.6400000000001</v>
      </c>
      <c r="I451" s="25">
        <v>11624</v>
      </c>
      <c r="J451" s="25"/>
      <c r="K451" s="25"/>
      <c r="L451" s="24"/>
      <c r="M451" s="24"/>
      <c r="N451" s="24"/>
      <c r="O451" s="65">
        <f t="shared" si="211"/>
        <v>16273.6</v>
      </c>
      <c r="P451" s="47">
        <f>E451*S451</f>
        <v>2292.5700000000002</v>
      </c>
      <c r="Q451" s="47">
        <f>E451*T451</f>
        <v>0</v>
      </c>
      <c r="R451" s="48">
        <f t="shared" si="196"/>
        <v>2292.5700000000002</v>
      </c>
      <c r="S451" s="48">
        <v>20841.52</v>
      </c>
      <c r="T451" s="48">
        <v>0</v>
      </c>
      <c r="U451" s="48">
        <f t="shared" si="197"/>
        <v>20841.52</v>
      </c>
      <c r="V451" s="31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</row>
    <row r="452" spans="1:37" ht="28.5" x14ac:dyDescent="0.4">
      <c r="A452" s="33">
        <v>382</v>
      </c>
      <c r="B452" s="33">
        <v>321</v>
      </c>
      <c r="C452" s="31" t="s">
        <v>266</v>
      </c>
      <c r="D452" s="33" t="s">
        <v>26</v>
      </c>
      <c r="E452" s="25">
        <v>2.1</v>
      </c>
      <c r="F452" s="45">
        <f t="shared" si="204"/>
        <v>6757.8</v>
      </c>
      <c r="G452" s="45">
        <f t="shared" si="205"/>
        <v>32340</v>
      </c>
      <c r="H452" s="45">
        <f t="shared" si="206"/>
        <v>39097.800000000003</v>
      </c>
      <c r="I452" s="25">
        <v>3218</v>
      </c>
      <c r="J452" s="25">
        <v>15400</v>
      </c>
      <c r="K452" s="25"/>
      <c r="L452" s="24"/>
      <c r="M452" s="24"/>
      <c r="N452" s="24"/>
      <c r="O452" s="65">
        <f t="shared" si="211"/>
        <v>4505.2</v>
      </c>
      <c r="P452" s="47">
        <f>E452*S452</f>
        <v>12116.56</v>
      </c>
      <c r="Q452" s="47">
        <f>E452*T452</f>
        <v>41417.67</v>
      </c>
      <c r="R452" s="48">
        <f t="shared" si="196"/>
        <v>53534.23</v>
      </c>
      <c r="S452" s="48">
        <v>5769.79</v>
      </c>
      <c r="T452" s="48">
        <v>19722.7</v>
      </c>
      <c r="U452" s="48">
        <f t="shared" si="197"/>
        <v>25492.49</v>
      </c>
      <c r="V452" s="31" t="s">
        <v>285</v>
      </c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</row>
    <row r="453" spans="1:37" ht="42.75" x14ac:dyDescent="0.4">
      <c r="A453" s="33">
        <v>383</v>
      </c>
      <c r="B453" s="33">
        <v>322</v>
      </c>
      <c r="C453" s="31" t="s">
        <v>263</v>
      </c>
      <c r="D453" s="33" t="s">
        <v>34</v>
      </c>
      <c r="E453" s="25">
        <v>0.01</v>
      </c>
      <c r="F453" s="45">
        <f t="shared" si="204"/>
        <v>116.24</v>
      </c>
      <c r="G453" s="45">
        <f t="shared" si="205"/>
        <v>0</v>
      </c>
      <c r="H453" s="45">
        <f t="shared" si="206"/>
        <v>116.24</v>
      </c>
      <c r="I453" s="25">
        <v>11624</v>
      </c>
      <c r="J453" s="25"/>
      <c r="K453" s="25"/>
      <c r="L453" s="24"/>
      <c r="M453" s="24"/>
      <c r="N453" s="24"/>
      <c r="O453" s="65">
        <f t="shared" si="211"/>
        <v>16273.6</v>
      </c>
      <c r="P453" s="47">
        <f>E453*S453</f>
        <v>208.42</v>
      </c>
      <c r="Q453" s="47">
        <f>E453*T453</f>
        <v>0</v>
      </c>
      <c r="R453" s="48">
        <f t="shared" si="196"/>
        <v>208.42</v>
      </c>
      <c r="S453" s="48">
        <v>20841.52</v>
      </c>
      <c r="T453" s="48">
        <v>0</v>
      </c>
      <c r="U453" s="48">
        <f t="shared" si="197"/>
        <v>20841.52</v>
      </c>
      <c r="V453" s="31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</row>
    <row r="454" spans="1:37" ht="28.5" x14ac:dyDescent="0.4">
      <c r="A454" s="33">
        <v>384</v>
      </c>
      <c r="B454" s="33">
        <v>323</v>
      </c>
      <c r="C454" s="31" t="s">
        <v>268</v>
      </c>
      <c r="D454" s="33" t="s">
        <v>26</v>
      </c>
      <c r="E454" s="25">
        <v>2.1</v>
      </c>
      <c r="F454" s="45">
        <f t="shared" si="204"/>
        <v>598.5</v>
      </c>
      <c r="G454" s="45">
        <f t="shared" si="205"/>
        <v>2223.9</v>
      </c>
      <c r="H454" s="45">
        <f t="shared" si="206"/>
        <v>2822.4</v>
      </c>
      <c r="I454" s="25">
        <v>285</v>
      </c>
      <c r="J454" s="25">
        <v>1059</v>
      </c>
      <c r="K454" s="25"/>
      <c r="L454" s="24"/>
      <c r="M454" s="24"/>
      <c r="N454" s="24"/>
      <c r="O454" s="65">
        <f t="shared" si="211"/>
        <v>399</v>
      </c>
      <c r="P454" s="47">
        <f>E454*S454</f>
        <v>1073.0999999999999</v>
      </c>
      <c r="Q454" s="47">
        <f>E454*T454</f>
        <v>2848.15</v>
      </c>
      <c r="R454" s="48">
        <f t="shared" si="196"/>
        <v>3921.25</v>
      </c>
      <c r="S454" s="48">
        <v>511</v>
      </c>
      <c r="T454" s="48">
        <v>1356.26</v>
      </c>
      <c r="U454" s="48">
        <f t="shared" si="197"/>
        <v>1867.26</v>
      </c>
      <c r="V454" s="31" t="s">
        <v>286</v>
      </c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</row>
    <row r="455" spans="1:37" x14ac:dyDescent="0.4">
      <c r="A455" s="33"/>
      <c r="B455" s="33"/>
      <c r="C455" s="40" t="s">
        <v>287</v>
      </c>
      <c r="D455" s="106"/>
      <c r="E455" s="107"/>
      <c r="F455" s="45">
        <f t="shared" si="204"/>
        <v>0</v>
      </c>
      <c r="G455" s="45">
        <f t="shared" si="205"/>
        <v>0</v>
      </c>
      <c r="H455" s="45">
        <f t="shared" si="206"/>
        <v>0</v>
      </c>
      <c r="I455" s="25"/>
      <c r="J455" s="25"/>
      <c r="K455" s="25"/>
      <c r="L455" s="24"/>
      <c r="M455" s="24"/>
      <c r="N455" s="24"/>
      <c r="O455" s="52"/>
      <c r="P455" s="47">
        <f>E455*S455</f>
        <v>0</v>
      </c>
      <c r="Q455" s="47">
        <f>E455*T455</f>
        <v>0</v>
      </c>
      <c r="R455" s="48">
        <f t="shared" si="196"/>
        <v>0</v>
      </c>
      <c r="S455" s="48">
        <v>0</v>
      </c>
      <c r="T455" s="48">
        <v>0</v>
      </c>
      <c r="U455" s="48">
        <f t="shared" si="197"/>
        <v>0</v>
      </c>
      <c r="V455" s="31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</row>
    <row r="456" spans="1:37" x14ac:dyDescent="0.4">
      <c r="A456" s="33">
        <v>385</v>
      </c>
      <c r="B456" s="33">
        <v>324</v>
      </c>
      <c r="C456" s="31" t="s">
        <v>262</v>
      </c>
      <c r="D456" s="33" t="s">
        <v>34</v>
      </c>
      <c r="E456" s="25">
        <v>0.12</v>
      </c>
      <c r="F456" s="45">
        <f t="shared" si="204"/>
        <v>2850.84</v>
      </c>
      <c r="G456" s="45">
        <f t="shared" si="205"/>
        <v>0</v>
      </c>
      <c r="H456" s="45">
        <f t="shared" si="206"/>
        <v>2850.84</v>
      </c>
      <c r="I456" s="25">
        <v>23757</v>
      </c>
      <c r="J456" s="25"/>
      <c r="K456" s="25"/>
      <c r="L456" s="24"/>
      <c r="M456" s="24"/>
      <c r="N456" s="24"/>
      <c r="O456" s="46">
        <f>I456*$L$3</f>
        <v>40386.9</v>
      </c>
      <c r="P456" s="47">
        <f>E456*S456</f>
        <v>6206.8</v>
      </c>
      <c r="Q456" s="47">
        <f>E456*T456</f>
        <v>0</v>
      </c>
      <c r="R456" s="48">
        <f t="shared" si="196"/>
        <v>6206.8</v>
      </c>
      <c r="S456" s="48">
        <v>51723.3</v>
      </c>
      <c r="T456" s="48">
        <v>0</v>
      </c>
      <c r="U456" s="48">
        <f t="shared" si="197"/>
        <v>51723.3</v>
      </c>
      <c r="V456" s="31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</row>
    <row r="457" spans="1:37" x14ac:dyDescent="0.4">
      <c r="A457" s="33">
        <v>386</v>
      </c>
      <c r="B457" s="33">
        <v>325</v>
      </c>
      <c r="C457" s="31" t="s">
        <v>55</v>
      </c>
      <c r="D457" s="33" t="s">
        <v>26</v>
      </c>
      <c r="E457" s="25">
        <v>56.6</v>
      </c>
      <c r="F457" s="45">
        <f t="shared" si="204"/>
        <v>99731.46</v>
      </c>
      <c r="G457" s="45">
        <f t="shared" si="205"/>
        <v>0</v>
      </c>
      <c r="H457" s="45">
        <f t="shared" si="206"/>
        <v>99731.46</v>
      </c>
      <c r="I457" s="25">
        <v>1762.04</v>
      </c>
      <c r="J457" s="25"/>
      <c r="K457" s="25"/>
      <c r="L457" s="24"/>
      <c r="M457" s="24"/>
      <c r="N457" s="24"/>
      <c r="O457" s="65">
        <f t="shared" ref="O457:O464" si="212">I457*$M$3</f>
        <v>2466.86</v>
      </c>
      <c r="P457" s="47">
        <f>E457*S457</f>
        <v>178816.38</v>
      </c>
      <c r="Q457" s="47">
        <f>E457*T457</f>
        <v>0</v>
      </c>
      <c r="R457" s="48">
        <f t="shared" ref="R457:R520" si="213">P457+Q457</f>
        <v>178816.38</v>
      </c>
      <c r="S457" s="48">
        <v>3159.3</v>
      </c>
      <c r="T457" s="48">
        <v>0</v>
      </c>
      <c r="U457" s="48">
        <f t="shared" ref="U457:U520" si="214">S457+T457</f>
        <v>3159.3</v>
      </c>
      <c r="V457" s="31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</row>
    <row r="458" spans="1:37" x14ac:dyDescent="0.4">
      <c r="A458" s="33">
        <v>387</v>
      </c>
      <c r="B458" s="33">
        <v>326</v>
      </c>
      <c r="C458" s="31" t="s">
        <v>216</v>
      </c>
      <c r="D458" s="33" t="s">
        <v>26</v>
      </c>
      <c r="E458" s="25">
        <v>56.6</v>
      </c>
      <c r="F458" s="45">
        <f t="shared" si="204"/>
        <v>8381.33</v>
      </c>
      <c r="G458" s="45">
        <f t="shared" si="205"/>
        <v>0</v>
      </c>
      <c r="H458" s="45">
        <f t="shared" si="206"/>
        <v>8381.33</v>
      </c>
      <c r="I458" s="25">
        <v>148.08000000000001</v>
      </c>
      <c r="J458" s="25"/>
      <c r="K458" s="25"/>
      <c r="L458" s="24"/>
      <c r="M458" s="24"/>
      <c r="N458" s="24"/>
      <c r="O458" s="65">
        <f t="shared" si="212"/>
        <v>207.31</v>
      </c>
      <c r="P458" s="47">
        <f>E458*S458</f>
        <v>15027.3</v>
      </c>
      <c r="Q458" s="47">
        <f>E458*T458</f>
        <v>0</v>
      </c>
      <c r="R458" s="48">
        <f t="shared" si="213"/>
        <v>15027.3</v>
      </c>
      <c r="S458" s="48">
        <v>265.5</v>
      </c>
      <c r="T458" s="48">
        <v>0</v>
      </c>
      <c r="U458" s="48">
        <f t="shared" si="214"/>
        <v>265.5</v>
      </c>
      <c r="V458" s="31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</row>
    <row r="459" spans="1:37" ht="42.75" x14ac:dyDescent="0.4">
      <c r="A459" s="33">
        <v>388</v>
      </c>
      <c r="B459" s="33">
        <v>327</v>
      </c>
      <c r="C459" s="31" t="s">
        <v>263</v>
      </c>
      <c r="D459" s="33" t="s">
        <v>34</v>
      </c>
      <c r="E459" s="25">
        <v>0.01</v>
      </c>
      <c r="F459" s="45">
        <f t="shared" si="204"/>
        <v>116.24</v>
      </c>
      <c r="G459" s="45">
        <f t="shared" si="205"/>
        <v>0</v>
      </c>
      <c r="H459" s="45">
        <f t="shared" si="206"/>
        <v>116.24</v>
      </c>
      <c r="I459" s="25">
        <v>11624</v>
      </c>
      <c r="J459" s="25"/>
      <c r="K459" s="25"/>
      <c r="L459" s="24"/>
      <c r="M459" s="24"/>
      <c r="N459" s="24"/>
      <c r="O459" s="65">
        <f t="shared" si="212"/>
        <v>16273.6</v>
      </c>
      <c r="P459" s="47">
        <f>E459*S459</f>
        <v>208.42</v>
      </c>
      <c r="Q459" s="47">
        <f>E459*T459</f>
        <v>0</v>
      </c>
      <c r="R459" s="48">
        <f t="shared" si="213"/>
        <v>208.42</v>
      </c>
      <c r="S459" s="48">
        <v>20841.52</v>
      </c>
      <c r="T459" s="48">
        <v>0</v>
      </c>
      <c r="U459" s="48">
        <f t="shared" si="214"/>
        <v>20841.52</v>
      </c>
      <c r="V459" s="31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</row>
    <row r="460" spans="1:37" ht="28.5" x14ac:dyDescent="0.4">
      <c r="A460" s="33">
        <v>389</v>
      </c>
      <c r="B460" s="33">
        <v>328</v>
      </c>
      <c r="C460" s="31" t="s">
        <v>264</v>
      </c>
      <c r="D460" s="33" t="s">
        <v>26</v>
      </c>
      <c r="E460" s="25">
        <v>5.0999999999999996</v>
      </c>
      <c r="F460" s="45">
        <f t="shared" si="204"/>
        <v>535.5</v>
      </c>
      <c r="G460" s="45">
        <f t="shared" si="205"/>
        <v>1178.0999999999999</v>
      </c>
      <c r="H460" s="45">
        <f t="shared" si="206"/>
        <v>1713.6</v>
      </c>
      <c r="I460" s="25">
        <v>105</v>
      </c>
      <c r="J460" s="25">
        <v>231</v>
      </c>
      <c r="K460" s="25"/>
      <c r="L460" s="24"/>
      <c r="M460" s="24"/>
      <c r="N460" s="24"/>
      <c r="O460" s="65">
        <f t="shared" si="212"/>
        <v>147</v>
      </c>
      <c r="P460" s="47">
        <f>E460*S460</f>
        <v>960.13</v>
      </c>
      <c r="Q460" s="47">
        <f>E460*T460</f>
        <v>1508.78</v>
      </c>
      <c r="R460" s="48">
        <f t="shared" si="213"/>
        <v>2468.91</v>
      </c>
      <c r="S460" s="48">
        <v>188.26</v>
      </c>
      <c r="T460" s="48">
        <v>295.83999999999997</v>
      </c>
      <c r="U460" s="48">
        <f t="shared" si="214"/>
        <v>484.1</v>
      </c>
      <c r="V460" s="31" t="s">
        <v>288</v>
      </c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</row>
    <row r="461" spans="1:37" ht="42.75" x14ac:dyDescent="0.4">
      <c r="A461" s="33">
        <v>390</v>
      </c>
      <c r="B461" s="33">
        <v>329</v>
      </c>
      <c r="C461" s="31" t="s">
        <v>263</v>
      </c>
      <c r="D461" s="33" t="s">
        <v>34</v>
      </c>
      <c r="E461" s="25">
        <v>0.12</v>
      </c>
      <c r="F461" s="45">
        <f t="shared" si="204"/>
        <v>1394.88</v>
      </c>
      <c r="G461" s="45">
        <f t="shared" si="205"/>
        <v>0</v>
      </c>
      <c r="H461" s="45">
        <f t="shared" si="206"/>
        <v>1394.88</v>
      </c>
      <c r="I461" s="25">
        <v>11624</v>
      </c>
      <c r="J461" s="25"/>
      <c r="K461" s="25"/>
      <c r="L461" s="24"/>
      <c r="M461" s="24"/>
      <c r="N461" s="24"/>
      <c r="O461" s="65">
        <f t="shared" si="212"/>
        <v>16273.6</v>
      </c>
      <c r="P461" s="47">
        <f>E461*S461</f>
        <v>2500.98</v>
      </c>
      <c r="Q461" s="47">
        <f>E461*T461</f>
        <v>0</v>
      </c>
      <c r="R461" s="48">
        <f t="shared" si="213"/>
        <v>2500.98</v>
      </c>
      <c r="S461" s="48">
        <v>20841.52</v>
      </c>
      <c r="T461" s="48">
        <v>0</v>
      </c>
      <c r="U461" s="48">
        <f t="shared" si="214"/>
        <v>20841.52</v>
      </c>
      <c r="V461" s="31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</row>
    <row r="462" spans="1:37" ht="28.5" x14ac:dyDescent="0.4">
      <c r="A462" s="33">
        <v>391</v>
      </c>
      <c r="B462" s="33">
        <v>330</v>
      </c>
      <c r="C462" s="31" t="s">
        <v>272</v>
      </c>
      <c r="D462" s="33" t="s">
        <v>26</v>
      </c>
      <c r="E462" s="25">
        <v>11.9</v>
      </c>
      <c r="F462" s="45">
        <f t="shared" si="204"/>
        <v>7949.2</v>
      </c>
      <c r="G462" s="45">
        <f t="shared" si="205"/>
        <v>36652</v>
      </c>
      <c r="H462" s="45">
        <f t="shared" si="206"/>
        <v>44601.2</v>
      </c>
      <c r="I462" s="25">
        <v>668</v>
      </c>
      <c r="J462" s="25">
        <v>3080</v>
      </c>
      <c r="K462" s="25"/>
      <c r="L462" s="24"/>
      <c r="M462" s="24"/>
      <c r="N462" s="24"/>
      <c r="O462" s="65">
        <f t="shared" si="212"/>
        <v>935.2</v>
      </c>
      <c r="P462" s="47">
        <f>E462*S462</f>
        <v>14252.75</v>
      </c>
      <c r="Q462" s="47">
        <f>E462*T462</f>
        <v>46940.03</v>
      </c>
      <c r="R462" s="48">
        <f t="shared" si="213"/>
        <v>61192.78</v>
      </c>
      <c r="S462" s="48">
        <v>1197.71</v>
      </c>
      <c r="T462" s="48">
        <v>3944.54</v>
      </c>
      <c r="U462" s="48">
        <f t="shared" si="214"/>
        <v>5142.25</v>
      </c>
      <c r="V462" s="31" t="s">
        <v>289</v>
      </c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</row>
    <row r="463" spans="1:37" ht="42.75" x14ac:dyDescent="0.4">
      <c r="A463" s="33">
        <v>392</v>
      </c>
      <c r="B463" s="33">
        <v>331</v>
      </c>
      <c r="C463" s="31" t="s">
        <v>263</v>
      </c>
      <c r="D463" s="33" t="s">
        <v>34</v>
      </c>
      <c r="E463" s="25">
        <v>0.06</v>
      </c>
      <c r="F463" s="45">
        <f t="shared" si="204"/>
        <v>697.44</v>
      </c>
      <c r="G463" s="45">
        <f t="shared" si="205"/>
        <v>0</v>
      </c>
      <c r="H463" s="45">
        <f t="shared" si="206"/>
        <v>697.44</v>
      </c>
      <c r="I463" s="25">
        <v>11624</v>
      </c>
      <c r="J463" s="25"/>
      <c r="K463" s="25"/>
      <c r="L463" s="24"/>
      <c r="M463" s="24"/>
      <c r="N463" s="24"/>
      <c r="O463" s="65">
        <f t="shared" si="212"/>
        <v>16273.6</v>
      </c>
      <c r="P463" s="47">
        <f>E463*S463</f>
        <v>1250.49</v>
      </c>
      <c r="Q463" s="47">
        <f>E463*T463</f>
        <v>0</v>
      </c>
      <c r="R463" s="48">
        <f t="shared" si="213"/>
        <v>1250.49</v>
      </c>
      <c r="S463" s="48">
        <v>20841.52</v>
      </c>
      <c r="T463" s="48">
        <v>0</v>
      </c>
      <c r="U463" s="48">
        <f t="shared" si="214"/>
        <v>20841.52</v>
      </c>
      <c r="V463" s="31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</row>
    <row r="464" spans="1:37" ht="28.5" x14ac:dyDescent="0.4">
      <c r="A464" s="33">
        <v>393</v>
      </c>
      <c r="B464" s="33">
        <v>332</v>
      </c>
      <c r="C464" s="31" t="s">
        <v>268</v>
      </c>
      <c r="D464" s="33" t="s">
        <v>26</v>
      </c>
      <c r="E464" s="25">
        <v>11.9</v>
      </c>
      <c r="F464" s="45">
        <f t="shared" si="204"/>
        <v>3391.5</v>
      </c>
      <c r="G464" s="45">
        <f t="shared" si="205"/>
        <v>12602.1</v>
      </c>
      <c r="H464" s="45">
        <f t="shared" si="206"/>
        <v>15993.6</v>
      </c>
      <c r="I464" s="25">
        <v>285</v>
      </c>
      <c r="J464" s="25">
        <v>1059</v>
      </c>
      <c r="K464" s="25"/>
      <c r="L464" s="24"/>
      <c r="M464" s="24"/>
      <c r="N464" s="24"/>
      <c r="O464" s="65">
        <f t="shared" si="212"/>
        <v>399</v>
      </c>
      <c r="P464" s="47">
        <f>E464*S464</f>
        <v>6080.9</v>
      </c>
      <c r="Q464" s="47">
        <f>E464*T464</f>
        <v>16139.49</v>
      </c>
      <c r="R464" s="48">
        <f t="shared" si="213"/>
        <v>22220.39</v>
      </c>
      <c r="S464" s="48">
        <v>511</v>
      </c>
      <c r="T464" s="48">
        <v>1356.26</v>
      </c>
      <c r="U464" s="48">
        <f t="shared" si="214"/>
        <v>1867.26</v>
      </c>
      <c r="V464" s="31" t="s">
        <v>290</v>
      </c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</row>
    <row r="465" spans="1:37" x14ac:dyDescent="0.4">
      <c r="A465" s="33"/>
      <c r="B465" s="33"/>
      <c r="C465" s="40" t="s">
        <v>291</v>
      </c>
      <c r="D465" s="106"/>
      <c r="E465" s="107"/>
      <c r="F465" s="45">
        <f t="shared" si="204"/>
        <v>0</v>
      </c>
      <c r="G465" s="45">
        <f t="shared" si="205"/>
        <v>0</v>
      </c>
      <c r="H465" s="45">
        <f t="shared" si="206"/>
        <v>0</v>
      </c>
      <c r="I465" s="25"/>
      <c r="J465" s="25"/>
      <c r="K465" s="25"/>
      <c r="L465" s="24"/>
      <c r="M465" s="24"/>
      <c r="N465" s="24"/>
      <c r="O465" s="52"/>
      <c r="P465" s="47">
        <f>E465*S465</f>
        <v>0</v>
      </c>
      <c r="Q465" s="47">
        <f>E465*T465</f>
        <v>0</v>
      </c>
      <c r="R465" s="48">
        <f t="shared" si="213"/>
        <v>0</v>
      </c>
      <c r="S465" s="48">
        <v>0</v>
      </c>
      <c r="T465" s="48">
        <v>0</v>
      </c>
      <c r="U465" s="48">
        <f t="shared" si="214"/>
        <v>0</v>
      </c>
      <c r="V465" s="31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</row>
    <row r="466" spans="1:37" x14ac:dyDescent="0.4">
      <c r="A466" s="33">
        <v>394</v>
      </c>
      <c r="B466" s="33">
        <v>333</v>
      </c>
      <c r="C466" s="31" t="s">
        <v>262</v>
      </c>
      <c r="D466" s="33" t="s">
        <v>34</v>
      </c>
      <c r="E466" s="25">
        <v>0.3</v>
      </c>
      <c r="F466" s="45">
        <f t="shared" si="204"/>
        <v>7127.1</v>
      </c>
      <c r="G466" s="45">
        <f t="shared" si="205"/>
        <v>0</v>
      </c>
      <c r="H466" s="45">
        <f t="shared" si="206"/>
        <v>7127.1</v>
      </c>
      <c r="I466" s="25">
        <v>23757</v>
      </c>
      <c r="J466" s="25"/>
      <c r="K466" s="25"/>
      <c r="L466" s="24"/>
      <c r="M466" s="24"/>
      <c r="N466" s="24"/>
      <c r="O466" s="46">
        <f>I466*$L$3</f>
        <v>40386.9</v>
      </c>
      <c r="P466" s="47">
        <f>E466*S466</f>
        <v>15516.99</v>
      </c>
      <c r="Q466" s="47">
        <f>E466*T466</f>
        <v>0</v>
      </c>
      <c r="R466" s="48">
        <f t="shared" si="213"/>
        <v>15516.99</v>
      </c>
      <c r="S466" s="48">
        <v>51723.3</v>
      </c>
      <c r="T466" s="48">
        <v>0</v>
      </c>
      <c r="U466" s="48">
        <f t="shared" si="214"/>
        <v>51723.3</v>
      </c>
      <c r="V466" s="31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</row>
    <row r="467" spans="1:37" x14ac:dyDescent="0.4">
      <c r="A467" s="33">
        <v>395</v>
      </c>
      <c r="B467" s="33">
        <v>334</v>
      </c>
      <c r="C467" s="31" t="s">
        <v>55</v>
      </c>
      <c r="D467" s="33" t="s">
        <v>26</v>
      </c>
      <c r="E467" s="25">
        <v>28</v>
      </c>
      <c r="F467" s="45">
        <f t="shared" si="204"/>
        <v>49337.120000000003</v>
      </c>
      <c r="G467" s="45">
        <f t="shared" si="205"/>
        <v>0</v>
      </c>
      <c r="H467" s="45">
        <f t="shared" si="206"/>
        <v>49337.120000000003</v>
      </c>
      <c r="I467" s="25">
        <v>1762.04</v>
      </c>
      <c r="J467" s="25"/>
      <c r="K467" s="25"/>
      <c r="L467" s="24"/>
      <c r="M467" s="24"/>
      <c r="N467" s="24"/>
      <c r="O467" s="65">
        <f t="shared" ref="O467:O474" si="215">I467*$M$3</f>
        <v>2466.86</v>
      </c>
      <c r="P467" s="47">
        <f>E467*S467</f>
        <v>88460.4</v>
      </c>
      <c r="Q467" s="47">
        <f>E467*T467</f>
        <v>0</v>
      </c>
      <c r="R467" s="48">
        <f t="shared" si="213"/>
        <v>88460.4</v>
      </c>
      <c r="S467" s="48">
        <v>3159.3</v>
      </c>
      <c r="T467" s="48">
        <v>0</v>
      </c>
      <c r="U467" s="48">
        <f t="shared" si="214"/>
        <v>3159.3</v>
      </c>
      <c r="V467" s="31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</row>
    <row r="468" spans="1:37" x14ac:dyDescent="0.4">
      <c r="A468" s="33">
        <v>396</v>
      </c>
      <c r="B468" s="33">
        <v>335</v>
      </c>
      <c r="C468" s="31" t="s">
        <v>216</v>
      </c>
      <c r="D468" s="33" t="s">
        <v>26</v>
      </c>
      <c r="E468" s="25">
        <v>28</v>
      </c>
      <c r="F468" s="45">
        <f t="shared" si="204"/>
        <v>4146.24</v>
      </c>
      <c r="G468" s="45">
        <f t="shared" si="205"/>
        <v>0</v>
      </c>
      <c r="H468" s="45">
        <f t="shared" si="206"/>
        <v>4146.24</v>
      </c>
      <c r="I468" s="25">
        <v>148.08000000000001</v>
      </c>
      <c r="J468" s="25"/>
      <c r="K468" s="25"/>
      <c r="L468" s="24"/>
      <c r="M468" s="24"/>
      <c r="N468" s="24"/>
      <c r="O468" s="65">
        <f t="shared" si="215"/>
        <v>207.31</v>
      </c>
      <c r="P468" s="47">
        <f>E468*S468</f>
        <v>7434</v>
      </c>
      <c r="Q468" s="47">
        <f>E468*T468</f>
        <v>0</v>
      </c>
      <c r="R468" s="48">
        <f t="shared" si="213"/>
        <v>7434</v>
      </c>
      <c r="S468" s="48">
        <v>265.5</v>
      </c>
      <c r="T468" s="48">
        <v>0</v>
      </c>
      <c r="U468" s="48">
        <f t="shared" si="214"/>
        <v>265.5</v>
      </c>
      <c r="V468" s="31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</row>
    <row r="469" spans="1:37" ht="42.75" x14ac:dyDescent="0.4">
      <c r="A469" s="33">
        <v>397</v>
      </c>
      <c r="B469" s="33">
        <v>336</v>
      </c>
      <c r="C469" s="31" t="s">
        <v>263</v>
      </c>
      <c r="D469" s="33" t="s">
        <v>34</v>
      </c>
      <c r="E469" s="25">
        <v>0.01</v>
      </c>
      <c r="F469" s="45">
        <f t="shared" si="204"/>
        <v>116.24</v>
      </c>
      <c r="G469" s="45">
        <f t="shared" si="205"/>
        <v>0</v>
      </c>
      <c r="H469" s="45">
        <f t="shared" si="206"/>
        <v>116.24</v>
      </c>
      <c r="I469" s="25">
        <v>11624</v>
      </c>
      <c r="J469" s="25"/>
      <c r="K469" s="25"/>
      <c r="L469" s="24"/>
      <c r="M469" s="24"/>
      <c r="N469" s="24"/>
      <c r="O469" s="65">
        <f t="shared" si="215"/>
        <v>16273.6</v>
      </c>
      <c r="P469" s="47">
        <f>E469*S469</f>
        <v>208.42</v>
      </c>
      <c r="Q469" s="47">
        <f>E469*T469</f>
        <v>0</v>
      </c>
      <c r="R469" s="48">
        <f t="shared" si="213"/>
        <v>208.42</v>
      </c>
      <c r="S469" s="48">
        <v>20841.52</v>
      </c>
      <c r="T469" s="48">
        <v>0</v>
      </c>
      <c r="U469" s="48">
        <f t="shared" si="214"/>
        <v>20841.52</v>
      </c>
      <c r="V469" s="31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</row>
    <row r="470" spans="1:37" ht="28.5" x14ac:dyDescent="0.4">
      <c r="A470" s="33">
        <v>398</v>
      </c>
      <c r="B470" s="33">
        <v>337</v>
      </c>
      <c r="C470" s="31" t="s">
        <v>264</v>
      </c>
      <c r="D470" s="33" t="s">
        <v>26</v>
      </c>
      <c r="E470" s="25">
        <v>5.0999999999999996</v>
      </c>
      <c r="F470" s="45">
        <f t="shared" si="204"/>
        <v>535.5</v>
      </c>
      <c r="G470" s="45">
        <f t="shared" si="205"/>
        <v>1178.0999999999999</v>
      </c>
      <c r="H470" s="45">
        <f t="shared" si="206"/>
        <v>1713.6</v>
      </c>
      <c r="I470" s="25">
        <v>105</v>
      </c>
      <c r="J470" s="25">
        <v>231</v>
      </c>
      <c r="K470" s="25"/>
      <c r="L470" s="24"/>
      <c r="M470" s="24"/>
      <c r="N470" s="24"/>
      <c r="O470" s="65">
        <f t="shared" si="215"/>
        <v>147</v>
      </c>
      <c r="P470" s="47">
        <f>E470*S470</f>
        <v>960.13</v>
      </c>
      <c r="Q470" s="47">
        <f>E470*T470</f>
        <v>1508.78</v>
      </c>
      <c r="R470" s="48">
        <f t="shared" si="213"/>
        <v>2468.91</v>
      </c>
      <c r="S470" s="48">
        <v>188.26</v>
      </c>
      <c r="T470" s="48">
        <v>295.83999999999997</v>
      </c>
      <c r="U470" s="48">
        <f t="shared" si="214"/>
        <v>484.1</v>
      </c>
      <c r="V470" s="31" t="s">
        <v>288</v>
      </c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</row>
    <row r="471" spans="1:37" ht="42.75" x14ac:dyDescent="0.4">
      <c r="A471" s="33">
        <v>399</v>
      </c>
      <c r="B471" s="33">
        <v>338</v>
      </c>
      <c r="C471" s="31" t="s">
        <v>263</v>
      </c>
      <c r="D471" s="33" t="s">
        <v>34</v>
      </c>
      <c r="E471" s="25">
        <v>0.3</v>
      </c>
      <c r="F471" s="45">
        <f t="shared" si="204"/>
        <v>3487.2</v>
      </c>
      <c r="G471" s="45">
        <f t="shared" si="205"/>
        <v>0</v>
      </c>
      <c r="H471" s="45">
        <f t="shared" si="206"/>
        <v>3487.2</v>
      </c>
      <c r="I471" s="25">
        <v>11624</v>
      </c>
      <c r="J471" s="25"/>
      <c r="K471" s="25"/>
      <c r="L471" s="24"/>
      <c r="M471" s="24"/>
      <c r="N471" s="24"/>
      <c r="O471" s="65">
        <f t="shared" si="215"/>
        <v>16273.6</v>
      </c>
      <c r="P471" s="47">
        <f>E471*S471</f>
        <v>6252.46</v>
      </c>
      <c r="Q471" s="47">
        <f>E471*T471</f>
        <v>0</v>
      </c>
      <c r="R471" s="48">
        <f t="shared" si="213"/>
        <v>6252.46</v>
      </c>
      <c r="S471" s="48">
        <v>20841.52</v>
      </c>
      <c r="T471" s="48">
        <v>0</v>
      </c>
      <c r="U471" s="48">
        <f t="shared" si="214"/>
        <v>20841.52</v>
      </c>
      <c r="V471" s="31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</row>
    <row r="472" spans="1:37" ht="28.5" x14ac:dyDescent="0.4">
      <c r="A472" s="33">
        <v>400</v>
      </c>
      <c r="B472" s="33">
        <v>339</v>
      </c>
      <c r="C472" s="31" t="s">
        <v>266</v>
      </c>
      <c r="D472" s="33" t="s">
        <v>26</v>
      </c>
      <c r="E472" s="25">
        <v>5.9</v>
      </c>
      <c r="F472" s="45">
        <f t="shared" si="204"/>
        <v>18986.2</v>
      </c>
      <c r="G472" s="45">
        <f t="shared" si="205"/>
        <v>90860</v>
      </c>
      <c r="H472" s="45">
        <f t="shared" si="206"/>
        <v>109846.2</v>
      </c>
      <c r="I472" s="25">
        <v>3218</v>
      </c>
      <c r="J472" s="25">
        <v>15400</v>
      </c>
      <c r="K472" s="25"/>
      <c r="L472" s="24"/>
      <c r="M472" s="24"/>
      <c r="N472" s="24"/>
      <c r="O472" s="65">
        <f t="shared" si="215"/>
        <v>4505.2</v>
      </c>
      <c r="P472" s="47">
        <f>E472*S472</f>
        <v>34041.760000000002</v>
      </c>
      <c r="Q472" s="47">
        <f>E472*T472</f>
        <v>116363.93</v>
      </c>
      <c r="R472" s="48">
        <f t="shared" si="213"/>
        <v>150405.69</v>
      </c>
      <c r="S472" s="48">
        <v>5769.79</v>
      </c>
      <c r="T472" s="48">
        <v>19722.7</v>
      </c>
      <c r="U472" s="48">
        <f t="shared" si="214"/>
        <v>25492.49</v>
      </c>
      <c r="V472" s="31" t="s">
        <v>292</v>
      </c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</row>
    <row r="473" spans="1:37" ht="42.75" x14ac:dyDescent="0.4">
      <c r="A473" s="33">
        <v>401</v>
      </c>
      <c r="B473" s="33">
        <v>340</v>
      </c>
      <c r="C473" s="31" t="s">
        <v>263</v>
      </c>
      <c r="D473" s="33" t="s">
        <v>34</v>
      </c>
      <c r="E473" s="25">
        <v>0.03</v>
      </c>
      <c r="F473" s="45">
        <f t="shared" si="204"/>
        <v>348.72</v>
      </c>
      <c r="G473" s="45">
        <f t="shared" si="205"/>
        <v>0</v>
      </c>
      <c r="H473" s="45">
        <f t="shared" si="206"/>
        <v>348.72</v>
      </c>
      <c r="I473" s="25">
        <v>11624</v>
      </c>
      <c r="J473" s="25"/>
      <c r="K473" s="25"/>
      <c r="L473" s="24"/>
      <c r="M473" s="24"/>
      <c r="N473" s="24"/>
      <c r="O473" s="65">
        <f t="shared" si="215"/>
        <v>16273.6</v>
      </c>
      <c r="P473" s="47">
        <f>E473*S473</f>
        <v>625.25</v>
      </c>
      <c r="Q473" s="47">
        <f>E473*T473</f>
        <v>0</v>
      </c>
      <c r="R473" s="48">
        <f t="shared" si="213"/>
        <v>625.25</v>
      </c>
      <c r="S473" s="48">
        <v>20841.52</v>
      </c>
      <c r="T473" s="48">
        <v>0</v>
      </c>
      <c r="U473" s="48">
        <f t="shared" si="214"/>
        <v>20841.52</v>
      </c>
      <c r="V473" s="31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</row>
    <row r="474" spans="1:37" ht="28.5" x14ac:dyDescent="0.4">
      <c r="A474" s="33">
        <v>402</v>
      </c>
      <c r="B474" s="33">
        <v>341</v>
      </c>
      <c r="C474" s="31" t="s">
        <v>268</v>
      </c>
      <c r="D474" s="33" t="s">
        <v>26</v>
      </c>
      <c r="E474" s="25">
        <v>5.9</v>
      </c>
      <c r="F474" s="45">
        <f t="shared" si="204"/>
        <v>1681.5</v>
      </c>
      <c r="G474" s="45">
        <f t="shared" si="205"/>
        <v>6248.1</v>
      </c>
      <c r="H474" s="45">
        <f t="shared" si="206"/>
        <v>7929.6</v>
      </c>
      <c r="I474" s="25">
        <v>285</v>
      </c>
      <c r="J474" s="25">
        <v>1059</v>
      </c>
      <c r="K474" s="25"/>
      <c r="L474" s="24"/>
      <c r="M474" s="24"/>
      <c r="N474" s="24"/>
      <c r="O474" s="65">
        <f t="shared" si="215"/>
        <v>399</v>
      </c>
      <c r="P474" s="47">
        <f>E474*S474</f>
        <v>3014.9</v>
      </c>
      <c r="Q474" s="47">
        <f>E474*T474</f>
        <v>8001.93</v>
      </c>
      <c r="R474" s="48">
        <f t="shared" si="213"/>
        <v>11016.83</v>
      </c>
      <c r="S474" s="48">
        <v>511</v>
      </c>
      <c r="T474" s="48">
        <v>1356.26</v>
      </c>
      <c r="U474" s="48">
        <f t="shared" si="214"/>
        <v>1867.26</v>
      </c>
      <c r="V474" s="31" t="s">
        <v>293</v>
      </c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</row>
    <row r="475" spans="1:37" x14ac:dyDescent="0.4">
      <c r="A475" s="33"/>
      <c r="B475" s="33"/>
      <c r="C475" s="40" t="s">
        <v>294</v>
      </c>
      <c r="D475" s="106"/>
      <c r="E475" s="107"/>
      <c r="F475" s="45">
        <f t="shared" si="204"/>
        <v>0</v>
      </c>
      <c r="G475" s="45">
        <f t="shared" si="205"/>
        <v>0</v>
      </c>
      <c r="H475" s="45">
        <f t="shared" si="206"/>
        <v>0</v>
      </c>
      <c r="I475" s="25"/>
      <c r="J475" s="25"/>
      <c r="K475" s="25"/>
      <c r="L475" s="24"/>
      <c r="M475" s="24"/>
      <c r="N475" s="24"/>
      <c r="O475" s="52"/>
      <c r="P475" s="47">
        <f>E475*S475</f>
        <v>0</v>
      </c>
      <c r="Q475" s="47">
        <f>E475*T475</f>
        <v>0</v>
      </c>
      <c r="R475" s="48">
        <f t="shared" si="213"/>
        <v>0</v>
      </c>
      <c r="S475" s="48">
        <v>0</v>
      </c>
      <c r="T475" s="48">
        <v>0</v>
      </c>
      <c r="U475" s="48">
        <f t="shared" si="214"/>
        <v>0</v>
      </c>
      <c r="V475" s="31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</row>
    <row r="476" spans="1:37" x14ac:dyDescent="0.4">
      <c r="A476" s="33">
        <v>403</v>
      </c>
      <c r="B476" s="33">
        <v>342</v>
      </c>
      <c r="C476" s="31" t="s">
        <v>262</v>
      </c>
      <c r="D476" s="33" t="s">
        <v>34</v>
      </c>
      <c r="E476" s="25">
        <v>0.52</v>
      </c>
      <c r="F476" s="45">
        <f t="shared" si="204"/>
        <v>12353.64</v>
      </c>
      <c r="G476" s="45">
        <f t="shared" si="205"/>
        <v>0</v>
      </c>
      <c r="H476" s="45">
        <f t="shared" si="206"/>
        <v>12353.64</v>
      </c>
      <c r="I476" s="25">
        <v>23757</v>
      </c>
      <c r="J476" s="25"/>
      <c r="K476" s="25"/>
      <c r="L476" s="24"/>
      <c r="M476" s="24"/>
      <c r="N476" s="24"/>
      <c r="O476" s="46">
        <f>I476*$L$3</f>
        <v>40386.9</v>
      </c>
      <c r="P476" s="47">
        <f>E476*S476</f>
        <v>26896.12</v>
      </c>
      <c r="Q476" s="47">
        <f>E476*T476</f>
        <v>0</v>
      </c>
      <c r="R476" s="48">
        <f t="shared" si="213"/>
        <v>26896.12</v>
      </c>
      <c r="S476" s="48">
        <v>51723.3</v>
      </c>
      <c r="T476" s="48">
        <v>0</v>
      </c>
      <c r="U476" s="48">
        <f t="shared" si="214"/>
        <v>51723.3</v>
      </c>
      <c r="V476" s="31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</row>
    <row r="477" spans="1:37" x14ac:dyDescent="0.4">
      <c r="A477" s="33">
        <v>404</v>
      </c>
      <c r="B477" s="33">
        <v>343</v>
      </c>
      <c r="C477" s="31" t="s">
        <v>55</v>
      </c>
      <c r="D477" s="33" t="s">
        <v>26</v>
      </c>
      <c r="E477" s="25">
        <v>243.1</v>
      </c>
      <c r="F477" s="45">
        <f t="shared" si="204"/>
        <v>428351.92</v>
      </c>
      <c r="G477" s="45">
        <f t="shared" si="205"/>
        <v>0</v>
      </c>
      <c r="H477" s="45">
        <f t="shared" si="206"/>
        <v>428351.92</v>
      </c>
      <c r="I477" s="25">
        <v>1762.04</v>
      </c>
      <c r="J477" s="25"/>
      <c r="K477" s="25"/>
      <c r="L477" s="24"/>
      <c r="M477" s="24"/>
      <c r="N477" s="24"/>
      <c r="O477" s="65">
        <f t="shared" ref="O477:O484" si="216">I477*$M$3</f>
        <v>2466.86</v>
      </c>
      <c r="P477" s="47">
        <f>E477*S477</f>
        <v>768025.83</v>
      </c>
      <c r="Q477" s="47">
        <f>E477*T477</f>
        <v>0</v>
      </c>
      <c r="R477" s="48">
        <f t="shared" si="213"/>
        <v>768025.83</v>
      </c>
      <c r="S477" s="48">
        <v>3159.3</v>
      </c>
      <c r="T477" s="48">
        <v>0</v>
      </c>
      <c r="U477" s="48">
        <f t="shared" si="214"/>
        <v>3159.3</v>
      </c>
      <c r="V477" s="31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</row>
    <row r="478" spans="1:37" x14ac:dyDescent="0.4">
      <c r="A478" s="33">
        <v>405</v>
      </c>
      <c r="B478" s="33">
        <v>343</v>
      </c>
      <c r="C478" s="31" t="s">
        <v>216</v>
      </c>
      <c r="D478" s="33" t="s">
        <v>26</v>
      </c>
      <c r="E478" s="25">
        <v>243.1</v>
      </c>
      <c r="F478" s="45">
        <f t="shared" si="204"/>
        <v>35998.25</v>
      </c>
      <c r="G478" s="45">
        <f t="shared" si="205"/>
        <v>0</v>
      </c>
      <c r="H478" s="45">
        <f t="shared" si="206"/>
        <v>35998.25</v>
      </c>
      <c r="I478" s="25">
        <v>148.08000000000001</v>
      </c>
      <c r="J478" s="25"/>
      <c r="K478" s="25"/>
      <c r="L478" s="24"/>
      <c r="M478" s="24"/>
      <c r="N478" s="24"/>
      <c r="O478" s="65">
        <f t="shared" si="216"/>
        <v>207.31</v>
      </c>
      <c r="P478" s="47">
        <f>E478*S478</f>
        <v>64543.05</v>
      </c>
      <c r="Q478" s="47">
        <f>E478*T478</f>
        <v>0</v>
      </c>
      <c r="R478" s="48">
        <f t="shared" si="213"/>
        <v>64543.05</v>
      </c>
      <c r="S478" s="48">
        <v>265.5</v>
      </c>
      <c r="T478" s="48">
        <v>0</v>
      </c>
      <c r="U478" s="48">
        <f t="shared" si="214"/>
        <v>265.5</v>
      </c>
      <c r="V478" s="31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</row>
    <row r="479" spans="1:37" ht="42.75" x14ac:dyDescent="0.4">
      <c r="A479" s="33">
        <v>406</v>
      </c>
      <c r="B479" s="33">
        <v>344</v>
      </c>
      <c r="C479" s="31" t="s">
        <v>263</v>
      </c>
      <c r="D479" s="33" t="s">
        <v>34</v>
      </c>
      <c r="E479" s="25">
        <v>0.02</v>
      </c>
      <c r="F479" s="45">
        <f t="shared" si="204"/>
        <v>232.48</v>
      </c>
      <c r="G479" s="45">
        <f t="shared" si="205"/>
        <v>0</v>
      </c>
      <c r="H479" s="45">
        <f t="shared" si="206"/>
        <v>232.48</v>
      </c>
      <c r="I479" s="25">
        <v>11624</v>
      </c>
      <c r="J479" s="25"/>
      <c r="K479" s="25"/>
      <c r="L479" s="24"/>
      <c r="M479" s="24"/>
      <c r="N479" s="24"/>
      <c r="O479" s="65">
        <f t="shared" si="216"/>
        <v>16273.6</v>
      </c>
      <c r="P479" s="47">
        <f>E479*S479</f>
        <v>416.83</v>
      </c>
      <c r="Q479" s="47">
        <f>E479*T479</f>
        <v>0</v>
      </c>
      <c r="R479" s="48">
        <f t="shared" si="213"/>
        <v>416.83</v>
      </c>
      <c r="S479" s="48">
        <v>20841.52</v>
      </c>
      <c r="T479" s="48">
        <v>0</v>
      </c>
      <c r="U479" s="48">
        <f t="shared" si="214"/>
        <v>20841.52</v>
      </c>
      <c r="V479" s="31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</row>
    <row r="480" spans="1:37" ht="28.5" x14ac:dyDescent="0.4">
      <c r="A480" s="33">
        <v>407</v>
      </c>
      <c r="B480" s="33">
        <v>344</v>
      </c>
      <c r="C480" s="31" t="s">
        <v>264</v>
      </c>
      <c r="D480" s="33" t="s">
        <v>26</v>
      </c>
      <c r="E480" s="25">
        <v>21.9</v>
      </c>
      <c r="F480" s="45">
        <f t="shared" si="204"/>
        <v>2299.5</v>
      </c>
      <c r="G480" s="45">
        <f t="shared" si="205"/>
        <v>5058.8999999999996</v>
      </c>
      <c r="H480" s="45">
        <f t="shared" si="206"/>
        <v>7358.4</v>
      </c>
      <c r="I480" s="25">
        <v>105</v>
      </c>
      <c r="J480" s="25">
        <v>231</v>
      </c>
      <c r="K480" s="25"/>
      <c r="L480" s="24"/>
      <c r="M480" s="24"/>
      <c r="N480" s="24"/>
      <c r="O480" s="65">
        <f t="shared" si="216"/>
        <v>147</v>
      </c>
      <c r="P480" s="47">
        <f>E480*S480</f>
        <v>4122.8900000000003</v>
      </c>
      <c r="Q480" s="47">
        <f>E480*T480</f>
        <v>6478.9</v>
      </c>
      <c r="R480" s="48">
        <f t="shared" si="213"/>
        <v>10601.79</v>
      </c>
      <c r="S480" s="48">
        <v>188.26</v>
      </c>
      <c r="T480" s="48">
        <v>295.83999999999997</v>
      </c>
      <c r="U480" s="48">
        <f t="shared" si="214"/>
        <v>484.1</v>
      </c>
      <c r="V480" s="31" t="s">
        <v>295</v>
      </c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</row>
    <row r="481" spans="1:37" ht="42.75" x14ac:dyDescent="0.4">
      <c r="A481" s="33">
        <v>408</v>
      </c>
      <c r="B481" s="33">
        <v>345</v>
      </c>
      <c r="C481" s="31" t="s">
        <v>263</v>
      </c>
      <c r="D481" s="33" t="s">
        <v>34</v>
      </c>
      <c r="E481" s="25">
        <v>0.51</v>
      </c>
      <c r="F481" s="45">
        <f t="shared" si="204"/>
        <v>5928.24</v>
      </c>
      <c r="G481" s="45">
        <f t="shared" si="205"/>
        <v>0</v>
      </c>
      <c r="H481" s="45">
        <f t="shared" si="206"/>
        <v>5928.24</v>
      </c>
      <c r="I481" s="25">
        <v>11624</v>
      </c>
      <c r="J481" s="25"/>
      <c r="K481" s="25"/>
      <c r="L481" s="24"/>
      <c r="M481" s="24"/>
      <c r="N481" s="24"/>
      <c r="O481" s="65">
        <f t="shared" si="216"/>
        <v>16273.6</v>
      </c>
      <c r="P481" s="47">
        <f>E481*S481</f>
        <v>10629.18</v>
      </c>
      <c r="Q481" s="47">
        <f>E481*T481</f>
        <v>0</v>
      </c>
      <c r="R481" s="48">
        <f t="shared" si="213"/>
        <v>10629.18</v>
      </c>
      <c r="S481" s="48">
        <v>20841.52</v>
      </c>
      <c r="T481" s="48">
        <v>0</v>
      </c>
      <c r="U481" s="48">
        <f t="shared" si="214"/>
        <v>20841.52</v>
      </c>
      <c r="V481" s="31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</row>
    <row r="482" spans="1:37" ht="28.5" x14ac:dyDescent="0.4">
      <c r="A482" s="33">
        <v>409</v>
      </c>
      <c r="B482" s="33">
        <v>345</v>
      </c>
      <c r="C482" s="31" t="s">
        <v>272</v>
      </c>
      <c r="D482" s="33" t="s">
        <v>26</v>
      </c>
      <c r="E482" s="25">
        <v>51.1</v>
      </c>
      <c r="F482" s="45">
        <f t="shared" si="204"/>
        <v>34134.800000000003</v>
      </c>
      <c r="G482" s="45">
        <f t="shared" si="205"/>
        <v>157388</v>
      </c>
      <c r="H482" s="45">
        <f t="shared" si="206"/>
        <v>191522.8</v>
      </c>
      <c r="I482" s="25">
        <v>668</v>
      </c>
      <c r="J482" s="25">
        <v>3080</v>
      </c>
      <c r="K482" s="25"/>
      <c r="L482" s="24"/>
      <c r="M482" s="24"/>
      <c r="N482" s="24"/>
      <c r="O482" s="65">
        <f t="shared" si="216"/>
        <v>935.2</v>
      </c>
      <c r="P482" s="47">
        <f>E482*S482</f>
        <v>61202.98</v>
      </c>
      <c r="Q482" s="47">
        <f>E482*T482</f>
        <v>201565.99</v>
      </c>
      <c r="R482" s="48">
        <f t="shared" si="213"/>
        <v>262768.96999999997</v>
      </c>
      <c r="S482" s="48">
        <v>1197.71</v>
      </c>
      <c r="T482" s="48">
        <v>3944.54</v>
      </c>
      <c r="U482" s="48">
        <f t="shared" si="214"/>
        <v>5142.25</v>
      </c>
      <c r="V482" s="31" t="s">
        <v>296</v>
      </c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</row>
    <row r="483" spans="1:37" ht="42.75" x14ac:dyDescent="0.4">
      <c r="A483" s="33">
        <v>410</v>
      </c>
      <c r="B483" s="33">
        <v>346</v>
      </c>
      <c r="C483" s="31" t="s">
        <v>263</v>
      </c>
      <c r="D483" s="33" t="s">
        <v>34</v>
      </c>
      <c r="E483" s="25">
        <v>0.26</v>
      </c>
      <c r="F483" s="45">
        <f t="shared" si="204"/>
        <v>3022.24</v>
      </c>
      <c r="G483" s="45">
        <f t="shared" si="205"/>
        <v>0</v>
      </c>
      <c r="H483" s="45">
        <f t="shared" si="206"/>
        <v>3022.24</v>
      </c>
      <c r="I483" s="25">
        <v>11624</v>
      </c>
      <c r="J483" s="25"/>
      <c r="K483" s="25"/>
      <c r="L483" s="24"/>
      <c r="M483" s="24"/>
      <c r="N483" s="24"/>
      <c r="O483" s="65">
        <f t="shared" si="216"/>
        <v>16273.6</v>
      </c>
      <c r="P483" s="47">
        <f>E483*S483</f>
        <v>5418.8</v>
      </c>
      <c r="Q483" s="47">
        <f>E483*T483</f>
        <v>0</v>
      </c>
      <c r="R483" s="48">
        <f t="shared" si="213"/>
        <v>5418.8</v>
      </c>
      <c r="S483" s="48">
        <v>20841.52</v>
      </c>
      <c r="T483" s="48">
        <v>0</v>
      </c>
      <c r="U483" s="48">
        <f t="shared" si="214"/>
        <v>20841.52</v>
      </c>
      <c r="V483" s="31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</row>
    <row r="484" spans="1:37" ht="28.5" x14ac:dyDescent="0.4">
      <c r="A484" s="33">
        <v>411</v>
      </c>
      <c r="B484" s="33">
        <v>346</v>
      </c>
      <c r="C484" s="31" t="s">
        <v>268</v>
      </c>
      <c r="D484" s="33" t="s">
        <v>26</v>
      </c>
      <c r="E484" s="25">
        <v>51.1</v>
      </c>
      <c r="F484" s="45">
        <f t="shared" si="204"/>
        <v>14563.5</v>
      </c>
      <c r="G484" s="45">
        <f t="shared" si="205"/>
        <v>54114.9</v>
      </c>
      <c r="H484" s="45">
        <f t="shared" si="206"/>
        <v>68678.399999999994</v>
      </c>
      <c r="I484" s="25">
        <v>285</v>
      </c>
      <c r="J484" s="25">
        <v>1059</v>
      </c>
      <c r="K484" s="25"/>
      <c r="L484" s="24"/>
      <c r="M484" s="24"/>
      <c r="N484" s="24"/>
      <c r="O484" s="65">
        <f t="shared" si="216"/>
        <v>399</v>
      </c>
      <c r="P484" s="47">
        <f>E484*S484</f>
        <v>26112.1</v>
      </c>
      <c r="Q484" s="47">
        <f>E484*T484</f>
        <v>69304.89</v>
      </c>
      <c r="R484" s="48">
        <f t="shared" si="213"/>
        <v>95416.99</v>
      </c>
      <c r="S484" s="48">
        <v>511</v>
      </c>
      <c r="T484" s="48">
        <v>1356.26</v>
      </c>
      <c r="U484" s="48">
        <f t="shared" si="214"/>
        <v>1867.26</v>
      </c>
      <c r="V484" s="31" t="s">
        <v>297</v>
      </c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</row>
    <row r="485" spans="1:37" x14ac:dyDescent="0.4">
      <c r="A485" s="33"/>
      <c r="B485" s="33"/>
      <c r="C485" s="40" t="s">
        <v>298</v>
      </c>
      <c r="D485" s="106"/>
      <c r="E485" s="107"/>
      <c r="F485" s="45">
        <f t="shared" si="204"/>
        <v>0</v>
      </c>
      <c r="G485" s="45">
        <f t="shared" si="205"/>
        <v>0</v>
      </c>
      <c r="H485" s="45">
        <f t="shared" si="206"/>
        <v>0</v>
      </c>
      <c r="I485" s="25"/>
      <c r="J485" s="25"/>
      <c r="K485" s="25"/>
      <c r="L485" s="24"/>
      <c r="M485" s="24"/>
      <c r="N485" s="24"/>
      <c r="O485" s="52"/>
      <c r="P485" s="47">
        <f>E485*S485</f>
        <v>0</v>
      </c>
      <c r="Q485" s="47">
        <f>E485*T485</f>
        <v>0</v>
      </c>
      <c r="R485" s="48">
        <f t="shared" si="213"/>
        <v>0</v>
      </c>
      <c r="S485" s="48">
        <v>0</v>
      </c>
      <c r="T485" s="48">
        <v>0</v>
      </c>
      <c r="U485" s="48">
        <f t="shared" si="214"/>
        <v>0</v>
      </c>
      <c r="V485" s="31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</row>
    <row r="486" spans="1:37" x14ac:dyDescent="0.4">
      <c r="A486" s="33"/>
      <c r="B486" s="33"/>
      <c r="C486" s="40" t="s">
        <v>299</v>
      </c>
      <c r="D486" s="106"/>
      <c r="E486" s="107"/>
      <c r="F486" s="45">
        <f t="shared" si="204"/>
        <v>0</v>
      </c>
      <c r="G486" s="45">
        <f t="shared" si="205"/>
        <v>0</v>
      </c>
      <c r="H486" s="45">
        <f t="shared" si="206"/>
        <v>0</v>
      </c>
      <c r="I486" s="25"/>
      <c r="J486" s="25"/>
      <c r="K486" s="25"/>
      <c r="L486" s="24"/>
      <c r="M486" s="24"/>
      <c r="N486" s="24"/>
      <c r="O486" s="52"/>
      <c r="P486" s="47">
        <f>E486*S486</f>
        <v>0</v>
      </c>
      <c r="Q486" s="47">
        <f>E486*T486</f>
        <v>0</v>
      </c>
      <c r="R486" s="48">
        <f t="shared" si="213"/>
        <v>0</v>
      </c>
      <c r="S486" s="48">
        <v>0</v>
      </c>
      <c r="T486" s="48">
        <v>0</v>
      </c>
      <c r="U486" s="48">
        <f t="shared" si="214"/>
        <v>0</v>
      </c>
      <c r="V486" s="31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</row>
    <row r="487" spans="1:37" x14ac:dyDescent="0.4">
      <c r="A487" s="33">
        <v>412</v>
      </c>
      <c r="B487" s="33">
        <v>347</v>
      </c>
      <c r="C487" s="31" t="s">
        <v>262</v>
      </c>
      <c r="D487" s="33" t="s">
        <v>34</v>
      </c>
      <c r="E487" s="25">
        <v>0.46</v>
      </c>
      <c r="F487" s="45">
        <f t="shared" si="204"/>
        <v>10928.22</v>
      </c>
      <c r="G487" s="45">
        <f t="shared" si="205"/>
        <v>0</v>
      </c>
      <c r="H487" s="45">
        <f t="shared" si="206"/>
        <v>10928.22</v>
      </c>
      <c r="I487" s="25">
        <v>23757</v>
      </c>
      <c r="J487" s="25"/>
      <c r="K487" s="25"/>
      <c r="L487" s="24"/>
      <c r="M487" s="24"/>
      <c r="N487" s="24"/>
      <c r="O487" s="46">
        <f>I487*$L$3</f>
        <v>40386.9</v>
      </c>
      <c r="P487" s="47">
        <f>E487*S487</f>
        <v>23792.720000000001</v>
      </c>
      <c r="Q487" s="47">
        <f>E487*T487</f>
        <v>0</v>
      </c>
      <c r="R487" s="48">
        <f t="shared" si="213"/>
        <v>23792.720000000001</v>
      </c>
      <c r="S487" s="48">
        <v>51723.3</v>
      </c>
      <c r="T487" s="48">
        <v>0</v>
      </c>
      <c r="U487" s="48">
        <f t="shared" si="214"/>
        <v>51723.3</v>
      </c>
      <c r="V487" s="31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</row>
    <row r="488" spans="1:37" x14ac:dyDescent="0.4">
      <c r="A488" s="33">
        <v>413</v>
      </c>
      <c r="B488" s="33">
        <v>348</v>
      </c>
      <c r="C488" s="31" t="s">
        <v>55</v>
      </c>
      <c r="D488" s="33" t="s">
        <v>26</v>
      </c>
      <c r="E488" s="25">
        <v>23.8</v>
      </c>
      <c r="F488" s="45">
        <f t="shared" si="204"/>
        <v>41936.550000000003</v>
      </c>
      <c r="G488" s="45">
        <f t="shared" si="205"/>
        <v>0</v>
      </c>
      <c r="H488" s="45">
        <f t="shared" si="206"/>
        <v>41936.550000000003</v>
      </c>
      <c r="I488" s="25">
        <v>1762.04</v>
      </c>
      <c r="J488" s="25"/>
      <c r="K488" s="25"/>
      <c r="L488" s="24"/>
      <c r="M488" s="24"/>
      <c r="N488" s="24"/>
      <c r="O488" s="65">
        <f t="shared" ref="O488:O495" si="217">I488*$M$3</f>
        <v>2466.86</v>
      </c>
      <c r="P488" s="47">
        <f>E488*S488</f>
        <v>75191.34</v>
      </c>
      <c r="Q488" s="47">
        <f>E488*T488</f>
        <v>0</v>
      </c>
      <c r="R488" s="48">
        <f t="shared" si="213"/>
        <v>75191.34</v>
      </c>
      <c r="S488" s="48">
        <v>3159.3</v>
      </c>
      <c r="T488" s="48">
        <v>0</v>
      </c>
      <c r="U488" s="48">
        <f t="shared" si="214"/>
        <v>3159.3</v>
      </c>
      <c r="V488" s="31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</row>
    <row r="489" spans="1:37" x14ac:dyDescent="0.4">
      <c r="A489" s="33">
        <v>414</v>
      </c>
      <c r="B489" s="33">
        <v>349</v>
      </c>
      <c r="C489" s="31" t="s">
        <v>216</v>
      </c>
      <c r="D489" s="33" t="s">
        <v>26</v>
      </c>
      <c r="E489" s="25">
        <v>23.8</v>
      </c>
      <c r="F489" s="45">
        <f t="shared" si="204"/>
        <v>3524.3</v>
      </c>
      <c r="G489" s="45">
        <f t="shared" si="205"/>
        <v>0</v>
      </c>
      <c r="H489" s="45">
        <f t="shared" si="206"/>
        <v>3524.3</v>
      </c>
      <c r="I489" s="25">
        <v>148.08000000000001</v>
      </c>
      <c r="J489" s="25"/>
      <c r="K489" s="25"/>
      <c r="L489" s="24"/>
      <c r="M489" s="24"/>
      <c r="N489" s="24"/>
      <c r="O489" s="65">
        <f t="shared" si="217"/>
        <v>207.31</v>
      </c>
      <c r="P489" s="47">
        <f>E489*S489</f>
        <v>6318.9</v>
      </c>
      <c r="Q489" s="47">
        <f>E489*T489</f>
        <v>0</v>
      </c>
      <c r="R489" s="48">
        <f t="shared" si="213"/>
        <v>6318.9</v>
      </c>
      <c r="S489" s="48">
        <v>265.5</v>
      </c>
      <c r="T489" s="48">
        <v>0</v>
      </c>
      <c r="U489" s="48">
        <f t="shared" si="214"/>
        <v>265.5</v>
      </c>
      <c r="V489" s="31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</row>
    <row r="490" spans="1:37" ht="42.75" x14ac:dyDescent="0.4">
      <c r="A490" s="33">
        <v>415</v>
      </c>
      <c r="B490" s="33">
        <v>350</v>
      </c>
      <c r="C490" s="31" t="s">
        <v>263</v>
      </c>
      <c r="D490" s="33" t="s">
        <v>34</v>
      </c>
      <c r="E490" s="25">
        <v>0.04</v>
      </c>
      <c r="F490" s="45">
        <f t="shared" si="204"/>
        <v>464.96</v>
      </c>
      <c r="G490" s="45">
        <f t="shared" si="205"/>
        <v>0</v>
      </c>
      <c r="H490" s="45">
        <f t="shared" si="206"/>
        <v>464.96</v>
      </c>
      <c r="I490" s="25">
        <v>11624</v>
      </c>
      <c r="J490" s="25"/>
      <c r="K490" s="25"/>
      <c r="L490" s="24"/>
      <c r="M490" s="24"/>
      <c r="N490" s="24"/>
      <c r="O490" s="65">
        <f t="shared" si="217"/>
        <v>16273.6</v>
      </c>
      <c r="P490" s="47">
        <f>E490*S490</f>
        <v>833.66</v>
      </c>
      <c r="Q490" s="47">
        <f>E490*T490</f>
        <v>0</v>
      </c>
      <c r="R490" s="48">
        <f t="shared" si="213"/>
        <v>833.66</v>
      </c>
      <c r="S490" s="48">
        <v>20841.52</v>
      </c>
      <c r="T490" s="48">
        <v>0</v>
      </c>
      <c r="U490" s="48">
        <f t="shared" si="214"/>
        <v>20841.52</v>
      </c>
      <c r="V490" s="31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</row>
    <row r="491" spans="1:37" ht="28.5" x14ac:dyDescent="0.4">
      <c r="A491" s="33">
        <v>416</v>
      </c>
      <c r="B491" s="33">
        <v>351</v>
      </c>
      <c r="C491" s="31" t="s">
        <v>264</v>
      </c>
      <c r="D491" s="33" t="s">
        <v>26</v>
      </c>
      <c r="E491" s="25">
        <v>35.700000000000003</v>
      </c>
      <c r="F491" s="45">
        <f t="shared" si="204"/>
        <v>3748.5</v>
      </c>
      <c r="G491" s="45">
        <f t="shared" si="205"/>
        <v>8246.7000000000007</v>
      </c>
      <c r="H491" s="45">
        <f t="shared" si="206"/>
        <v>11995.2</v>
      </c>
      <c r="I491" s="25">
        <v>105</v>
      </c>
      <c r="J491" s="25">
        <v>231</v>
      </c>
      <c r="K491" s="25"/>
      <c r="L491" s="24"/>
      <c r="M491" s="24"/>
      <c r="N491" s="24"/>
      <c r="O491" s="65">
        <f t="shared" si="217"/>
        <v>147</v>
      </c>
      <c r="P491" s="47">
        <f>E491*S491</f>
        <v>6720.88</v>
      </c>
      <c r="Q491" s="47">
        <f>E491*T491</f>
        <v>10561.49</v>
      </c>
      <c r="R491" s="48">
        <f t="shared" si="213"/>
        <v>17282.37</v>
      </c>
      <c r="S491" s="48">
        <v>188.26</v>
      </c>
      <c r="T491" s="48">
        <v>295.83999999999997</v>
      </c>
      <c r="U491" s="48">
        <f t="shared" si="214"/>
        <v>484.1</v>
      </c>
      <c r="V491" s="31" t="s">
        <v>300</v>
      </c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</row>
    <row r="492" spans="1:37" ht="42.75" x14ac:dyDescent="0.4">
      <c r="A492" s="33">
        <v>417</v>
      </c>
      <c r="B492" s="33">
        <v>352</v>
      </c>
      <c r="C492" s="31" t="s">
        <v>263</v>
      </c>
      <c r="D492" s="33" t="s">
        <v>34</v>
      </c>
      <c r="E492" s="25">
        <v>0.46</v>
      </c>
      <c r="F492" s="45">
        <f t="shared" si="204"/>
        <v>5347.04</v>
      </c>
      <c r="G492" s="45">
        <f t="shared" si="205"/>
        <v>0</v>
      </c>
      <c r="H492" s="45">
        <f t="shared" si="206"/>
        <v>5347.04</v>
      </c>
      <c r="I492" s="25">
        <v>11624</v>
      </c>
      <c r="J492" s="25"/>
      <c r="K492" s="25"/>
      <c r="L492" s="24"/>
      <c r="M492" s="24"/>
      <c r="N492" s="24"/>
      <c r="O492" s="65">
        <f t="shared" si="217"/>
        <v>16273.6</v>
      </c>
      <c r="P492" s="47">
        <f>E492*S492</f>
        <v>9587.1</v>
      </c>
      <c r="Q492" s="47">
        <f>E492*T492</f>
        <v>0</v>
      </c>
      <c r="R492" s="48">
        <f t="shared" si="213"/>
        <v>9587.1</v>
      </c>
      <c r="S492" s="48">
        <v>20841.52</v>
      </c>
      <c r="T492" s="48">
        <v>0</v>
      </c>
      <c r="U492" s="48">
        <f t="shared" si="214"/>
        <v>20841.52</v>
      </c>
      <c r="V492" s="31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</row>
    <row r="493" spans="1:37" ht="28.5" x14ac:dyDescent="0.4">
      <c r="A493" s="33">
        <v>418</v>
      </c>
      <c r="B493" s="33">
        <v>353</v>
      </c>
      <c r="C493" s="31" t="s">
        <v>301</v>
      </c>
      <c r="D493" s="33" t="s">
        <v>26</v>
      </c>
      <c r="E493" s="25">
        <v>4.5999999999999996</v>
      </c>
      <c r="F493" s="45">
        <f t="shared" si="204"/>
        <v>29476.799999999999</v>
      </c>
      <c r="G493" s="45">
        <f t="shared" si="205"/>
        <v>141680</v>
      </c>
      <c r="H493" s="45">
        <f t="shared" si="206"/>
        <v>171156.8</v>
      </c>
      <c r="I493" s="25">
        <v>6408</v>
      </c>
      <c r="J493" s="25">
        <v>30800</v>
      </c>
      <c r="K493" s="25"/>
      <c r="L493" s="24"/>
      <c r="M493" s="24"/>
      <c r="N493" s="24"/>
      <c r="O493" s="65">
        <f t="shared" si="217"/>
        <v>8971.2000000000007</v>
      </c>
      <c r="P493" s="47">
        <f>E493*S493</f>
        <v>52851.1</v>
      </c>
      <c r="Q493" s="47">
        <f>E493*T493</f>
        <v>181448.84</v>
      </c>
      <c r="R493" s="48">
        <f t="shared" si="213"/>
        <v>234299.94</v>
      </c>
      <c r="S493" s="48">
        <v>11489.37</v>
      </c>
      <c r="T493" s="48">
        <v>39445.4</v>
      </c>
      <c r="U493" s="48">
        <f t="shared" si="214"/>
        <v>50934.77</v>
      </c>
      <c r="V493" s="31" t="s">
        <v>302</v>
      </c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</row>
    <row r="494" spans="1:37" ht="42.75" x14ac:dyDescent="0.4">
      <c r="A494" s="33">
        <v>419</v>
      </c>
      <c r="B494" s="33">
        <v>354</v>
      </c>
      <c r="C494" s="31" t="s">
        <v>263</v>
      </c>
      <c r="D494" s="33" t="s">
        <v>34</v>
      </c>
      <c r="E494" s="25">
        <v>0.05</v>
      </c>
      <c r="F494" s="45">
        <f t="shared" si="204"/>
        <v>581.20000000000005</v>
      </c>
      <c r="G494" s="45">
        <f t="shared" si="205"/>
        <v>0</v>
      </c>
      <c r="H494" s="45">
        <f t="shared" si="206"/>
        <v>581.20000000000005</v>
      </c>
      <c r="I494" s="25">
        <v>11624</v>
      </c>
      <c r="J494" s="25"/>
      <c r="K494" s="25"/>
      <c r="L494" s="24"/>
      <c r="M494" s="24"/>
      <c r="N494" s="24"/>
      <c r="O494" s="65">
        <f t="shared" si="217"/>
        <v>16273.6</v>
      </c>
      <c r="P494" s="47">
        <f>E494*S494</f>
        <v>1042.08</v>
      </c>
      <c r="Q494" s="47">
        <f>E494*T494</f>
        <v>0</v>
      </c>
      <c r="R494" s="48">
        <f t="shared" si="213"/>
        <v>1042.08</v>
      </c>
      <c r="S494" s="48">
        <v>20841.52</v>
      </c>
      <c r="T494" s="48">
        <v>0</v>
      </c>
      <c r="U494" s="48">
        <f t="shared" si="214"/>
        <v>20841.52</v>
      </c>
      <c r="V494" s="31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</row>
    <row r="495" spans="1:37" ht="28.5" x14ac:dyDescent="0.4">
      <c r="A495" s="33">
        <v>420</v>
      </c>
      <c r="B495" s="33">
        <v>355</v>
      </c>
      <c r="C495" s="31" t="s">
        <v>268</v>
      </c>
      <c r="D495" s="33" t="s">
        <v>26</v>
      </c>
      <c r="E495" s="25">
        <v>9.1</v>
      </c>
      <c r="F495" s="45">
        <f t="shared" si="204"/>
        <v>2593.5</v>
      </c>
      <c r="G495" s="45">
        <f t="shared" si="205"/>
        <v>9636.9</v>
      </c>
      <c r="H495" s="45">
        <f t="shared" si="206"/>
        <v>12230.4</v>
      </c>
      <c r="I495" s="25">
        <v>285</v>
      </c>
      <c r="J495" s="25">
        <v>1059</v>
      </c>
      <c r="K495" s="25"/>
      <c r="L495" s="24"/>
      <c r="M495" s="24"/>
      <c r="N495" s="24"/>
      <c r="O495" s="65">
        <f t="shared" si="217"/>
        <v>399</v>
      </c>
      <c r="P495" s="47">
        <f>E495*S495</f>
        <v>4650.1000000000004</v>
      </c>
      <c r="Q495" s="47">
        <f>E495*T495</f>
        <v>12341.97</v>
      </c>
      <c r="R495" s="48">
        <f t="shared" si="213"/>
        <v>16992.07</v>
      </c>
      <c r="S495" s="48">
        <v>511</v>
      </c>
      <c r="T495" s="48">
        <v>1356.26</v>
      </c>
      <c r="U495" s="48">
        <f t="shared" si="214"/>
        <v>1867.26</v>
      </c>
      <c r="V495" s="31" t="s">
        <v>303</v>
      </c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</row>
    <row r="496" spans="1:37" x14ac:dyDescent="0.4">
      <c r="A496" s="33"/>
      <c r="B496" s="33"/>
      <c r="C496" s="40" t="s">
        <v>270</v>
      </c>
      <c r="D496" s="106"/>
      <c r="E496" s="107"/>
      <c r="F496" s="45">
        <f t="shared" si="204"/>
        <v>0</v>
      </c>
      <c r="G496" s="45">
        <f t="shared" si="205"/>
        <v>0</v>
      </c>
      <c r="H496" s="45">
        <f t="shared" si="206"/>
        <v>0</v>
      </c>
      <c r="I496" s="25"/>
      <c r="J496" s="25"/>
      <c r="K496" s="25"/>
      <c r="L496" s="24"/>
      <c r="M496" s="24"/>
      <c r="N496" s="24"/>
      <c r="O496" s="52"/>
      <c r="P496" s="47">
        <f>E496*S496</f>
        <v>0</v>
      </c>
      <c r="Q496" s="47">
        <f>E496*T496</f>
        <v>0</v>
      </c>
      <c r="R496" s="48">
        <f t="shared" si="213"/>
        <v>0</v>
      </c>
      <c r="S496" s="48">
        <v>0</v>
      </c>
      <c r="T496" s="48">
        <v>0</v>
      </c>
      <c r="U496" s="48">
        <f t="shared" si="214"/>
        <v>0</v>
      </c>
      <c r="V496" s="31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</row>
    <row r="497" spans="1:37" x14ac:dyDescent="0.4">
      <c r="A497" s="33">
        <v>421</v>
      </c>
      <c r="B497" s="33">
        <v>356</v>
      </c>
      <c r="C497" s="31" t="s">
        <v>262</v>
      </c>
      <c r="D497" s="33" t="s">
        <v>34</v>
      </c>
      <c r="E497" s="25">
        <v>7.0000000000000007E-2</v>
      </c>
      <c r="F497" s="45">
        <f t="shared" si="204"/>
        <v>1662.99</v>
      </c>
      <c r="G497" s="45">
        <f t="shared" si="205"/>
        <v>0</v>
      </c>
      <c r="H497" s="45">
        <f t="shared" si="206"/>
        <v>1662.99</v>
      </c>
      <c r="I497" s="25">
        <v>23757</v>
      </c>
      <c r="J497" s="25"/>
      <c r="K497" s="25"/>
      <c r="L497" s="24"/>
      <c r="M497" s="24"/>
      <c r="N497" s="24"/>
      <c r="O497" s="46">
        <f>I497*$L$3</f>
        <v>40386.9</v>
      </c>
      <c r="P497" s="47">
        <f>E497*S497</f>
        <v>3620.63</v>
      </c>
      <c r="Q497" s="47">
        <f>E497*T497</f>
        <v>0</v>
      </c>
      <c r="R497" s="48">
        <f t="shared" si="213"/>
        <v>3620.63</v>
      </c>
      <c r="S497" s="48">
        <v>51723.3</v>
      </c>
      <c r="T497" s="48">
        <v>0</v>
      </c>
      <c r="U497" s="48">
        <f t="shared" si="214"/>
        <v>51723.3</v>
      </c>
      <c r="V497" s="31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</row>
    <row r="498" spans="1:37" x14ac:dyDescent="0.4">
      <c r="A498" s="33">
        <v>422</v>
      </c>
      <c r="B498" s="33">
        <v>357</v>
      </c>
      <c r="C498" s="31" t="s">
        <v>55</v>
      </c>
      <c r="D498" s="33" t="s">
        <v>26</v>
      </c>
      <c r="E498" s="25">
        <v>18</v>
      </c>
      <c r="F498" s="45">
        <f t="shared" si="204"/>
        <v>31716.720000000001</v>
      </c>
      <c r="G498" s="45">
        <f t="shared" si="205"/>
        <v>0</v>
      </c>
      <c r="H498" s="45">
        <f t="shared" si="206"/>
        <v>31716.720000000001</v>
      </c>
      <c r="I498" s="25">
        <v>1762.04</v>
      </c>
      <c r="J498" s="25"/>
      <c r="K498" s="25"/>
      <c r="L498" s="24"/>
      <c r="M498" s="24"/>
      <c r="N498" s="24"/>
      <c r="O498" s="65">
        <f t="shared" ref="O498:O505" si="218">I498*$M$3</f>
        <v>2466.86</v>
      </c>
      <c r="P498" s="47">
        <f>E498*S498</f>
        <v>56867.4</v>
      </c>
      <c r="Q498" s="47">
        <f>E498*T498</f>
        <v>0</v>
      </c>
      <c r="R498" s="48">
        <f t="shared" si="213"/>
        <v>56867.4</v>
      </c>
      <c r="S498" s="48">
        <v>3159.3</v>
      </c>
      <c r="T498" s="48">
        <v>0</v>
      </c>
      <c r="U498" s="48">
        <f t="shared" si="214"/>
        <v>3159.3</v>
      </c>
      <c r="V498" s="31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</row>
    <row r="499" spans="1:37" x14ac:dyDescent="0.4">
      <c r="A499" s="33">
        <v>423</v>
      </c>
      <c r="B499" s="33">
        <v>358</v>
      </c>
      <c r="C499" s="31" t="s">
        <v>216</v>
      </c>
      <c r="D499" s="33" t="s">
        <v>26</v>
      </c>
      <c r="E499" s="25">
        <v>18</v>
      </c>
      <c r="F499" s="45">
        <f t="shared" si="204"/>
        <v>2665.44</v>
      </c>
      <c r="G499" s="45">
        <f t="shared" si="205"/>
        <v>0</v>
      </c>
      <c r="H499" s="45">
        <f t="shared" si="206"/>
        <v>2665.44</v>
      </c>
      <c r="I499" s="25">
        <v>148.08000000000001</v>
      </c>
      <c r="J499" s="25"/>
      <c r="K499" s="25"/>
      <c r="L499" s="24"/>
      <c r="M499" s="24"/>
      <c r="N499" s="24"/>
      <c r="O499" s="65">
        <f t="shared" si="218"/>
        <v>207.31</v>
      </c>
      <c r="P499" s="47">
        <f>E499*S499</f>
        <v>4779</v>
      </c>
      <c r="Q499" s="47">
        <f>E499*T499</f>
        <v>0</v>
      </c>
      <c r="R499" s="48">
        <f t="shared" si="213"/>
        <v>4779</v>
      </c>
      <c r="S499" s="48">
        <v>265.5</v>
      </c>
      <c r="T499" s="48">
        <v>0</v>
      </c>
      <c r="U499" s="48">
        <f t="shared" si="214"/>
        <v>265.5</v>
      </c>
      <c r="V499" s="31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</row>
    <row r="500" spans="1:37" ht="42.75" x14ac:dyDescent="0.4">
      <c r="A500" s="33">
        <v>424</v>
      </c>
      <c r="B500" s="33">
        <v>359</v>
      </c>
      <c r="C500" s="31" t="s">
        <v>263</v>
      </c>
      <c r="D500" s="33" t="s">
        <v>34</v>
      </c>
      <c r="E500" s="25">
        <v>0.01</v>
      </c>
      <c r="F500" s="45">
        <f t="shared" si="204"/>
        <v>116.24</v>
      </c>
      <c r="G500" s="45">
        <f t="shared" si="205"/>
        <v>0</v>
      </c>
      <c r="H500" s="45">
        <f t="shared" si="206"/>
        <v>116.24</v>
      </c>
      <c r="I500" s="25">
        <v>11624</v>
      </c>
      <c r="J500" s="25"/>
      <c r="K500" s="25"/>
      <c r="L500" s="24"/>
      <c r="M500" s="24"/>
      <c r="N500" s="24"/>
      <c r="O500" s="65">
        <f t="shared" si="218"/>
        <v>16273.6</v>
      </c>
      <c r="P500" s="47">
        <f>E500*S500</f>
        <v>208.42</v>
      </c>
      <c r="Q500" s="47">
        <f>E500*T500</f>
        <v>0</v>
      </c>
      <c r="R500" s="48">
        <f t="shared" si="213"/>
        <v>208.42</v>
      </c>
      <c r="S500" s="48">
        <v>20841.52</v>
      </c>
      <c r="T500" s="48">
        <v>0</v>
      </c>
      <c r="U500" s="48">
        <f t="shared" si="214"/>
        <v>20841.52</v>
      </c>
      <c r="V500" s="31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</row>
    <row r="501" spans="1:37" ht="28.5" x14ac:dyDescent="0.4">
      <c r="A501" s="33">
        <v>425</v>
      </c>
      <c r="B501" s="33">
        <v>360</v>
      </c>
      <c r="C501" s="31" t="s">
        <v>264</v>
      </c>
      <c r="D501" s="33" t="s">
        <v>26</v>
      </c>
      <c r="E501" s="25">
        <v>9</v>
      </c>
      <c r="F501" s="45">
        <f t="shared" si="204"/>
        <v>945</v>
      </c>
      <c r="G501" s="45">
        <f t="shared" si="205"/>
        <v>2079</v>
      </c>
      <c r="H501" s="45">
        <f t="shared" si="206"/>
        <v>3024</v>
      </c>
      <c r="I501" s="25">
        <v>105</v>
      </c>
      <c r="J501" s="25">
        <v>231</v>
      </c>
      <c r="K501" s="25"/>
      <c r="L501" s="24"/>
      <c r="M501" s="24"/>
      <c r="N501" s="24"/>
      <c r="O501" s="65">
        <f t="shared" si="218"/>
        <v>147</v>
      </c>
      <c r="P501" s="47">
        <f>E501*S501</f>
        <v>1694.34</v>
      </c>
      <c r="Q501" s="47">
        <f>E501*T501</f>
        <v>2662.56</v>
      </c>
      <c r="R501" s="48">
        <f t="shared" si="213"/>
        <v>4356.8999999999996</v>
      </c>
      <c r="S501" s="48">
        <v>188.26</v>
      </c>
      <c r="T501" s="48">
        <v>295.83999999999997</v>
      </c>
      <c r="U501" s="48">
        <f t="shared" si="214"/>
        <v>484.1</v>
      </c>
      <c r="V501" s="31" t="s">
        <v>304</v>
      </c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</row>
    <row r="502" spans="1:37" ht="42.75" x14ac:dyDescent="0.4">
      <c r="A502" s="33">
        <v>426</v>
      </c>
      <c r="B502" s="33">
        <v>361</v>
      </c>
      <c r="C502" s="31" t="s">
        <v>263</v>
      </c>
      <c r="D502" s="33" t="s">
        <v>34</v>
      </c>
      <c r="E502" s="25">
        <v>7.0000000000000007E-2</v>
      </c>
      <c r="F502" s="45">
        <f t="shared" si="204"/>
        <v>813.68</v>
      </c>
      <c r="G502" s="45">
        <f t="shared" si="205"/>
        <v>0</v>
      </c>
      <c r="H502" s="45">
        <f t="shared" si="206"/>
        <v>813.68</v>
      </c>
      <c r="I502" s="25">
        <v>11624</v>
      </c>
      <c r="J502" s="25"/>
      <c r="K502" s="25"/>
      <c r="L502" s="24"/>
      <c r="M502" s="24"/>
      <c r="N502" s="24"/>
      <c r="O502" s="65">
        <f t="shared" si="218"/>
        <v>16273.6</v>
      </c>
      <c r="P502" s="47">
        <f>E502*S502</f>
        <v>1458.91</v>
      </c>
      <c r="Q502" s="47">
        <f>E502*T502</f>
        <v>0</v>
      </c>
      <c r="R502" s="48">
        <f t="shared" si="213"/>
        <v>1458.91</v>
      </c>
      <c r="S502" s="48">
        <v>20841.52</v>
      </c>
      <c r="T502" s="48">
        <v>0</v>
      </c>
      <c r="U502" s="48">
        <f t="shared" si="214"/>
        <v>20841.52</v>
      </c>
      <c r="V502" s="31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</row>
    <row r="503" spans="1:37" ht="28.5" x14ac:dyDescent="0.4">
      <c r="A503" s="33">
        <v>427</v>
      </c>
      <c r="B503" s="33">
        <v>362</v>
      </c>
      <c r="C503" s="31" t="s">
        <v>272</v>
      </c>
      <c r="D503" s="33" t="s">
        <v>26</v>
      </c>
      <c r="E503" s="25">
        <v>6.9</v>
      </c>
      <c r="F503" s="45">
        <f t="shared" si="204"/>
        <v>4609.2</v>
      </c>
      <c r="G503" s="45">
        <f t="shared" si="205"/>
        <v>21252</v>
      </c>
      <c r="H503" s="45">
        <f t="shared" si="206"/>
        <v>25861.200000000001</v>
      </c>
      <c r="I503" s="25">
        <v>668</v>
      </c>
      <c r="J503" s="25">
        <v>3080</v>
      </c>
      <c r="K503" s="25"/>
      <c r="L503" s="24"/>
      <c r="M503" s="24"/>
      <c r="N503" s="24"/>
      <c r="O503" s="65">
        <f t="shared" si="218"/>
        <v>935.2</v>
      </c>
      <c r="P503" s="47">
        <f>E503*S503</f>
        <v>8264.2000000000007</v>
      </c>
      <c r="Q503" s="47">
        <f>E503*T503</f>
        <v>27217.33</v>
      </c>
      <c r="R503" s="48">
        <f t="shared" si="213"/>
        <v>35481.53</v>
      </c>
      <c r="S503" s="48">
        <v>1197.71</v>
      </c>
      <c r="T503" s="48">
        <v>3944.54</v>
      </c>
      <c r="U503" s="48">
        <f t="shared" si="214"/>
        <v>5142.25</v>
      </c>
      <c r="V503" s="31" t="s">
        <v>305</v>
      </c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</row>
    <row r="504" spans="1:37" ht="42.75" x14ac:dyDescent="0.4">
      <c r="A504" s="33">
        <v>428</v>
      </c>
      <c r="B504" s="33">
        <v>363</v>
      </c>
      <c r="C504" s="31" t="s">
        <v>263</v>
      </c>
      <c r="D504" s="33" t="s">
        <v>34</v>
      </c>
      <c r="E504" s="25">
        <v>0.03</v>
      </c>
      <c r="F504" s="45">
        <f t="shared" si="204"/>
        <v>348.72</v>
      </c>
      <c r="G504" s="45">
        <f t="shared" si="205"/>
        <v>0</v>
      </c>
      <c r="H504" s="45">
        <f t="shared" si="206"/>
        <v>348.72</v>
      </c>
      <c r="I504" s="25">
        <v>11624</v>
      </c>
      <c r="J504" s="25"/>
      <c r="K504" s="25"/>
      <c r="L504" s="24"/>
      <c r="M504" s="24"/>
      <c r="N504" s="24"/>
      <c r="O504" s="65">
        <f t="shared" si="218"/>
        <v>16273.6</v>
      </c>
      <c r="P504" s="47">
        <f>E504*S504</f>
        <v>625.25</v>
      </c>
      <c r="Q504" s="47">
        <f>E504*T504</f>
        <v>0</v>
      </c>
      <c r="R504" s="48">
        <f t="shared" si="213"/>
        <v>625.25</v>
      </c>
      <c r="S504" s="48">
        <v>20841.52</v>
      </c>
      <c r="T504" s="48">
        <v>0</v>
      </c>
      <c r="U504" s="48">
        <f t="shared" si="214"/>
        <v>20841.52</v>
      </c>
      <c r="V504" s="31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</row>
    <row r="505" spans="1:37" ht="28.5" x14ac:dyDescent="0.4">
      <c r="A505" s="33">
        <v>429</v>
      </c>
      <c r="B505" s="33">
        <v>364</v>
      </c>
      <c r="C505" s="31" t="s">
        <v>268</v>
      </c>
      <c r="D505" s="33" t="s">
        <v>26</v>
      </c>
      <c r="E505" s="25">
        <v>6.9</v>
      </c>
      <c r="F505" s="45">
        <f t="shared" si="204"/>
        <v>1966.5</v>
      </c>
      <c r="G505" s="45">
        <f t="shared" si="205"/>
        <v>7307.1</v>
      </c>
      <c r="H505" s="45">
        <f t="shared" si="206"/>
        <v>9273.6</v>
      </c>
      <c r="I505" s="25">
        <v>285</v>
      </c>
      <c r="J505" s="25">
        <v>1059</v>
      </c>
      <c r="K505" s="25"/>
      <c r="L505" s="24"/>
      <c r="M505" s="24"/>
      <c r="N505" s="24"/>
      <c r="O505" s="65">
        <f t="shared" si="218"/>
        <v>399</v>
      </c>
      <c r="P505" s="47">
        <f>E505*S505</f>
        <v>3525.9</v>
      </c>
      <c r="Q505" s="47">
        <f>E505*T505</f>
        <v>9358.19</v>
      </c>
      <c r="R505" s="48">
        <f t="shared" si="213"/>
        <v>12884.09</v>
      </c>
      <c r="S505" s="48">
        <v>511</v>
      </c>
      <c r="T505" s="48">
        <v>1356.26</v>
      </c>
      <c r="U505" s="48">
        <f t="shared" si="214"/>
        <v>1867.26</v>
      </c>
      <c r="V505" s="31" t="s">
        <v>306</v>
      </c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</row>
    <row r="506" spans="1:37" x14ac:dyDescent="0.4">
      <c r="A506" s="33"/>
      <c r="B506" s="33"/>
      <c r="C506" s="40" t="s">
        <v>275</v>
      </c>
      <c r="D506" s="106"/>
      <c r="E506" s="107"/>
      <c r="F506" s="45">
        <f t="shared" si="204"/>
        <v>0</v>
      </c>
      <c r="G506" s="45">
        <f t="shared" si="205"/>
        <v>0</v>
      </c>
      <c r="H506" s="45">
        <f t="shared" si="206"/>
        <v>0</v>
      </c>
      <c r="I506" s="25"/>
      <c r="J506" s="25"/>
      <c r="K506" s="25"/>
      <c r="L506" s="24"/>
      <c r="M506" s="24"/>
      <c r="N506" s="24"/>
      <c r="O506" s="52"/>
      <c r="P506" s="47">
        <f>E506*S506</f>
        <v>0</v>
      </c>
      <c r="Q506" s="47">
        <f>E506*T506</f>
        <v>0</v>
      </c>
      <c r="R506" s="48">
        <f t="shared" si="213"/>
        <v>0</v>
      </c>
      <c r="S506" s="48">
        <v>0</v>
      </c>
      <c r="T506" s="48">
        <v>0</v>
      </c>
      <c r="U506" s="48">
        <f t="shared" si="214"/>
        <v>0</v>
      </c>
      <c r="V506" s="31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</row>
    <row r="507" spans="1:37" x14ac:dyDescent="0.4">
      <c r="A507" s="33">
        <v>430</v>
      </c>
      <c r="B507" s="33">
        <v>365</v>
      </c>
      <c r="C507" s="31" t="s">
        <v>262</v>
      </c>
      <c r="D507" s="33" t="s">
        <v>34</v>
      </c>
      <c r="E507" s="25">
        <v>7.0000000000000007E-2</v>
      </c>
      <c r="F507" s="45">
        <f t="shared" si="204"/>
        <v>1662.99</v>
      </c>
      <c r="G507" s="45">
        <f t="shared" si="205"/>
        <v>0</v>
      </c>
      <c r="H507" s="45">
        <f t="shared" si="206"/>
        <v>1662.99</v>
      </c>
      <c r="I507" s="25">
        <v>23757</v>
      </c>
      <c r="J507" s="25"/>
      <c r="K507" s="25"/>
      <c r="L507" s="24"/>
      <c r="M507" s="24"/>
      <c r="N507" s="24"/>
      <c r="O507" s="46">
        <f>I507*$L$3</f>
        <v>40386.9</v>
      </c>
      <c r="P507" s="47">
        <f>E507*S507</f>
        <v>3620.63</v>
      </c>
      <c r="Q507" s="47">
        <f>E507*T507</f>
        <v>0</v>
      </c>
      <c r="R507" s="48">
        <f t="shared" si="213"/>
        <v>3620.63</v>
      </c>
      <c r="S507" s="48">
        <v>51723.3</v>
      </c>
      <c r="T507" s="48">
        <v>0</v>
      </c>
      <c r="U507" s="48">
        <f t="shared" si="214"/>
        <v>51723.3</v>
      </c>
      <c r="V507" s="31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</row>
    <row r="508" spans="1:37" x14ac:dyDescent="0.4">
      <c r="A508" s="33">
        <v>431</v>
      </c>
      <c r="B508" s="33">
        <v>366</v>
      </c>
      <c r="C508" s="31" t="s">
        <v>55</v>
      </c>
      <c r="D508" s="33" t="s">
        <v>26</v>
      </c>
      <c r="E508" s="25">
        <v>3.2</v>
      </c>
      <c r="F508" s="45">
        <f t="shared" si="204"/>
        <v>5638.53</v>
      </c>
      <c r="G508" s="45">
        <f t="shared" si="205"/>
        <v>0</v>
      </c>
      <c r="H508" s="45">
        <f t="shared" si="206"/>
        <v>5638.53</v>
      </c>
      <c r="I508" s="25">
        <v>1762.04</v>
      </c>
      <c r="J508" s="25"/>
      <c r="K508" s="25"/>
      <c r="L508" s="24"/>
      <c r="M508" s="24"/>
      <c r="N508" s="24"/>
      <c r="O508" s="65">
        <f t="shared" ref="O508:O515" si="219">I508*$M$3</f>
        <v>2466.86</v>
      </c>
      <c r="P508" s="47">
        <f>E508*S508</f>
        <v>10109.76</v>
      </c>
      <c r="Q508" s="47">
        <f>E508*T508</f>
        <v>0</v>
      </c>
      <c r="R508" s="48">
        <f t="shared" si="213"/>
        <v>10109.76</v>
      </c>
      <c r="S508" s="48">
        <v>3159.3</v>
      </c>
      <c r="T508" s="48">
        <v>0</v>
      </c>
      <c r="U508" s="48">
        <f t="shared" si="214"/>
        <v>3159.3</v>
      </c>
      <c r="V508" s="31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</row>
    <row r="509" spans="1:37" x14ac:dyDescent="0.4">
      <c r="A509" s="33">
        <v>432</v>
      </c>
      <c r="B509" s="33">
        <v>367</v>
      </c>
      <c r="C509" s="31" t="s">
        <v>216</v>
      </c>
      <c r="D509" s="33" t="s">
        <v>26</v>
      </c>
      <c r="E509" s="25">
        <v>3.2</v>
      </c>
      <c r="F509" s="45">
        <f t="shared" si="204"/>
        <v>473.86</v>
      </c>
      <c r="G509" s="45">
        <f t="shared" si="205"/>
        <v>0</v>
      </c>
      <c r="H509" s="45">
        <f t="shared" si="206"/>
        <v>473.86</v>
      </c>
      <c r="I509" s="25">
        <v>148.08000000000001</v>
      </c>
      <c r="J509" s="25"/>
      <c r="K509" s="25"/>
      <c r="L509" s="24"/>
      <c r="M509" s="24"/>
      <c r="N509" s="24"/>
      <c r="O509" s="65">
        <f t="shared" si="219"/>
        <v>207.31</v>
      </c>
      <c r="P509" s="47">
        <f>E509*S509</f>
        <v>849.6</v>
      </c>
      <c r="Q509" s="47">
        <f>E509*T509</f>
        <v>0</v>
      </c>
      <c r="R509" s="48">
        <f t="shared" si="213"/>
        <v>849.6</v>
      </c>
      <c r="S509" s="48">
        <v>265.5</v>
      </c>
      <c r="T509" s="48">
        <v>0</v>
      </c>
      <c r="U509" s="48">
        <f t="shared" si="214"/>
        <v>265.5</v>
      </c>
      <c r="V509" s="31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</row>
    <row r="510" spans="1:37" ht="42.75" x14ac:dyDescent="0.4">
      <c r="A510" s="33">
        <v>433</v>
      </c>
      <c r="B510" s="33">
        <v>368</v>
      </c>
      <c r="C510" s="31" t="s">
        <v>263</v>
      </c>
      <c r="D510" s="33" t="s">
        <v>34</v>
      </c>
      <c r="E510" s="25">
        <v>0</v>
      </c>
      <c r="F510" s="45">
        <f t="shared" si="204"/>
        <v>0</v>
      </c>
      <c r="G510" s="45">
        <f t="shared" si="205"/>
        <v>0</v>
      </c>
      <c r="H510" s="45">
        <f t="shared" si="206"/>
        <v>0</v>
      </c>
      <c r="I510" s="25">
        <v>11624</v>
      </c>
      <c r="J510" s="25"/>
      <c r="K510" s="25"/>
      <c r="L510" s="24"/>
      <c r="M510" s="24"/>
      <c r="N510" s="24"/>
      <c r="O510" s="65">
        <f t="shared" si="219"/>
        <v>16273.6</v>
      </c>
      <c r="P510" s="47">
        <f>E510*S510</f>
        <v>0</v>
      </c>
      <c r="Q510" s="47">
        <f>E510*T510</f>
        <v>0</v>
      </c>
      <c r="R510" s="48">
        <f t="shared" si="213"/>
        <v>0</v>
      </c>
      <c r="S510" s="48">
        <v>20841.52</v>
      </c>
      <c r="T510" s="48">
        <v>0</v>
      </c>
      <c r="U510" s="48">
        <f t="shared" si="214"/>
        <v>20841.52</v>
      </c>
      <c r="V510" s="31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</row>
    <row r="511" spans="1:37" ht="28.5" x14ac:dyDescent="0.4">
      <c r="A511" s="33">
        <v>434</v>
      </c>
      <c r="B511" s="33">
        <v>369</v>
      </c>
      <c r="C511" s="31" t="s">
        <v>264</v>
      </c>
      <c r="D511" s="33" t="s">
        <v>26</v>
      </c>
      <c r="E511" s="25">
        <v>4.8</v>
      </c>
      <c r="F511" s="45">
        <f t="shared" si="204"/>
        <v>504</v>
      </c>
      <c r="G511" s="45">
        <f t="shared" si="205"/>
        <v>1108.8</v>
      </c>
      <c r="H511" s="45">
        <f t="shared" si="206"/>
        <v>1612.8</v>
      </c>
      <c r="I511" s="25">
        <v>105</v>
      </c>
      <c r="J511" s="25">
        <v>231</v>
      </c>
      <c r="K511" s="25"/>
      <c r="L511" s="24"/>
      <c r="M511" s="24"/>
      <c r="N511" s="24"/>
      <c r="O511" s="65">
        <f t="shared" si="219"/>
        <v>147</v>
      </c>
      <c r="P511" s="47">
        <f>E511*S511</f>
        <v>903.65</v>
      </c>
      <c r="Q511" s="47">
        <f>E511*T511</f>
        <v>1420.03</v>
      </c>
      <c r="R511" s="48">
        <f t="shared" si="213"/>
        <v>2323.6799999999998</v>
      </c>
      <c r="S511" s="48">
        <v>188.26</v>
      </c>
      <c r="T511" s="48">
        <v>295.83999999999997</v>
      </c>
      <c r="U511" s="48">
        <f t="shared" si="214"/>
        <v>484.1</v>
      </c>
      <c r="V511" s="31" t="s">
        <v>307</v>
      </c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</row>
    <row r="512" spans="1:37" ht="42.75" x14ac:dyDescent="0.4">
      <c r="A512" s="33">
        <v>435</v>
      </c>
      <c r="B512" s="33">
        <v>370</v>
      </c>
      <c r="C512" s="31" t="s">
        <v>263</v>
      </c>
      <c r="D512" s="33" t="s">
        <v>34</v>
      </c>
      <c r="E512" s="25">
        <v>7.0000000000000007E-2</v>
      </c>
      <c r="F512" s="45">
        <f t="shared" si="204"/>
        <v>813.68</v>
      </c>
      <c r="G512" s="45">
        <f t="shared" si="205"/>
        <v>0</v>
      </c>
      <c r="H512" s="45">
        <f t="shared" si="206"/>
        <v>813.68</v>
      </c>
      <c r="I512" s="25">
        <v>11624</v>
      </c>
      <c r="J512" s="25"/>
      <c r="K512" s="25"/>
      <c r="L512" s="24"/>
      <c r="M512" s="24"/>
      <c r="N512" s="24"/>
      <c r="O512" s="65">
        <f t="shared" si="219"/>
        <v>16273.6</v>
      </c>
      <c r="P512" s="47">
        <f>E512*S512</f>
        <v>1458.91</v>
      </c>
      <c r="Q512" s="47">
        <f>E512*T512</f>
        <v>0</v>
      </c>
      <c r="R512" s="48">
        <f t="shared" si="213"/>
        <v>1458.91</v>
      </c>
      <c r="S512" s="48">
        <v>20841.52</v>
      </c>
      <c r="T512" s="48">
        <v>0</v>
      </c>
      <c r="U512" s="48">
        <f t="shared" si="214"/>
        <v>20841.52</v>
      </c>
      <c r="V512" s="31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</row>
    <row r="513" spans="1:37" ht="28.5" x14ac:dyDescent="0.4">
      <c r="A513" s="33">
        <v>436</v>
      </c>
      <c r="B513" s="33">
        <v>371</v>
      </c>
      <c r="C513" s="31" t="s">
        <v>301</v>
      </c>
      <c r="D513" s="33" t="s">
        <v>26</v>
      </c>
      <c r="E513" s="25">
        <v>0.7</v>
      </c>
      <c r="F513" s="45">
        <f t="shared" si="204"/>
        <v>4485.6000000000004</v>
      </c>
      <c r="G513" s="45">
        <f t="shared" si="205"/>
        <v>21560</v>
      </c>
      <c r="H513" s="45">
        <f t="shared" si="206"/>
        <v>26045.599999999999</v>
      </c>
      <c r="I513" s="25">
        <v>6408</v>
      </c>
      <c r="J513" s="55">
        <f>30800</f>
        <v>30800</v>
      </c>
      <c r="K513" s="25"/>
      <c r="L513" s="24"/>
      <c r="M513" s="24"/>
      <c r="N513" s="24"/>
      <c r="O513" s="65">
        <f t="shared" si="219"/>
        <v>8971.2000000000007</v>
      </c>
      <c r="P513" s="47">
        <f>E513*S513</f>
        <v>8042.56</v>
      </c>
      <c r="Q513" s="47">
        <f>E513*T513</f>
        <v>27611.78</v>
      </c>
      <c r="R513" s="48">
        <f t="shared" si="213"/>
        <v>35654.339999999997</v>
      </c>
      <c r="S513" s="48">
        <v>11489.37</v>
      </c>
      <c r="T513" s="48">
        <v>39445.4</v>
      </c>
      <c r="U513" s="48">
        <f t="shared" si="214"/>
        <v>50934.77</v>
      </c>
      <c r="V513" s="31" t="s">
        <v>308</v>
      </c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</row>
    <row r="514" spans="1:37" ht="42.75" x14ac:dyDescent="0.4">
      <c r="A514" s="33">
        <v>437</v>
      </c>
      <c r="B514" s="33">
        <v>372</v>
      </c>
      <c r="C514" s="31" t="s">
        <v>263</v>
      </c>
      <c r="D514" s="33" t="s">
        <v>34</v>
      </c>
      <c r="E514" s="25">
        <v>0.01</v>
      </c>
      <c r="F514" s="45">
        <f t="shared" si="204"/>
        <v>116.24</v>
      </c>
      <c r="G514" s="45">
        <f t="shared" si="205"/>
        <v>0</v>
      </c>
      <c r="H514" s="45">
        <f t="shared" si="206"/>
        <v>116.24</v>
      </c>
      <c r="I514" s="25">
        <v>11624</v>
      </c>
      <c r="J514" s="25"/>
      <c r="K514" s="25"/>
      <c r="L514" s="24"/>
      <c r="M514" s="24"/>
      <c r="N514" s="24"/>
      <c r="O514" s="65">
        <f t="shared" si="219"/>
        <v>16273.6</v>
      </c>
      <c r="P514" s="47">
        <f>E514*S514</f>
        <v>208.42</v>
      </c>
      <c r="Q514" s="47">
        <f>E514*T514</f>
        <v>0</v>
      </c>
      <c r="R514" s="48">
        <f t="shared" si="213"/>
        <v>208.42</v>
      </c>
      <c r="S514" s="48">
        <v>20841.52</v>
      </c>
      <c r="T514" s="48">
        <v>0</v>
      </c>
      <c r="U514" s="48">
        <f t="shared" si="214"/>
        <v>20841.52</v>
      </c>
      <c r="V514" s="31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</row>
    <row r="515" spans="1:37" ht="28.5" x14ac:dyDescent="0.4">
      <c r="A515" s="33">
        <v>438</v>
      </c>
      <c r="B515" s="33">
        <v>373</v>
      </c>
      <c r="C515" s="31" t="s">
        <v>268</v>
      </c>
      <c r="D515" s="33" t="s">
        <v>26</v>
      </c>
      <c r="E515" s="25">
        <v>1.3</v>
      </c>
      <c r="F515" s="45">
        <f t="shared" si="204"/>
        <v>370.5</v>
      </c>
      <c r="G515" s="45">
        <f t="shared" si="205"/>
        <v>1376.7</v>
      </c>
      <c r="H515" s="45">
        <f t="shared" si="206"/>
        <v>1747.2</v>
      </c>
      <c r="I515" s="25">
        <v>285</v>
      </c>
      <c r="J515" s="25">
        <v>1059</v>
      </c>
      <c r="K515" s="25"/>
      <c r="L515" s="24"/>
      <c r="M515" s="24"/>
      <c r="N515" s="24"/>
      <c r="O515" s="65">
        <f t="shared" si="219"/>
        <v>399</v>
      </c>
      <c r="P515" s="47">
        <f>E515*S515</f>
        <v>664.3</v>
      </c>
      <c r="Q515" s="47">
        <f>E515*T515</f>
        <v>1763.14</v>
      </c>
      <c r="R515" s="48">
        <f t="shared" si="213"/>
        <v>2427.44</v>
      </c>
      <c r="S515" s="48">
        <v>511</v>
      </c>
      <c r="T515" s="48">
        <v>1356.26</v>
      </c>
      <c r="U515" s="48">
        <f t="shared" si="214"/>
        <v>1867.26</v>
      </c>
      <c r="V515" s="31" t="s">
        <v>309</v>
      </c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</row>
    <row r="516" spans="1:37" x14ac:dyDescent="0.4">
      <c r="A516" s="33"/>
      <c r="B516" s="33"/>
      <c r="C516" s="40" t="s">
        <v>279</v>
      </c>
      <c r="D516" s="106"/>
      <c r="E516" s="107"/>
      <c r="F516" s="45">
        <f t="shared" si="204"/>
        <v>0</v>
      </c>
      <c r="G516" s="45">
        <f t="shared" si="205"/>
        <v>0</v>
      </c>
      <c r="H516" s="45">
        <f t="shared" si="206"/>
        <v>0</v>
      </c>
      <c r="I516" s="25"/>
      <c r="J516" s="25"/>
      <c r="K516" s="25"/>
      <c r="L516" s="24"/>
      <c r="M516" s="24"/>
      <c r="N516" s="24"/>
      <c r="O516" s="52"/>
      <c r="P516" s="47">
        <f>E516*S516</f>
        <v>0</v>
      </c>
      <c r="Q516" s="47">
        <f>E516*T516</f>
        <v>0</v>
      </c>
      <c r="R516" s="48">
        <f t="shared" si="213"/>
        <v>0</v>
      </c>
      <c r="S516" s="48">
        <v>0</v>
      </c>
      <c r="T516" s="48">
        <v>0</v>
      </c>
      <c r="U516" s="48">
        <f t="shared" si="214"/>
        <v>0</v>
      </c>
      <c r="V516" s="31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</row>
    <row r="517" spans="1:37" x14ac:dyDescent="0.4">
      <c r="A517" s="33">
        <v>439</v>
      </c>
      <c r="B517" s="33">
        <v>374</v>
      </c>
      <c r="C517" s="31" t="s">
        <v>262</v>
      </c>
      <c r="D517" s="33" t="s">
        <v>34</v>
      </c>
      <c r="E517" s="25">
        <v>0.18</v>
      </c>
      <c r="F517" s="45">
        <f t="shared" si="204"/>
        <v>4276.26</v>
      </c>
      <c r="G517" s="45">
        <f t="shared" si="205"/>
        <v>0</v>
      </c>
      <c r="H517" s="45">
        <f t="shared" si="206"/>
        <v>4276.26</v>
      </c>
      <c r="I517" s="25">
        <v>23757</v>
      </c>
      <c r="J517" s="25"/>
      <c r="K517" s="25"/>
      <c r="L517" s="24"/>
      <c r="M517" s="24"/>
      <c r="N517" s="24"/>
      <c r="O517" s="46">
        <f>I517*$L$3</f>
        <v>40386.9</v>
      </c>
      <c r="P517" s="47">
        <f>E517*S517</f>
        <v>9310.19</v>
      </c>
      <c r="Q517" s="47">
        <f>E517*T517</f>
        <v>0</v>
      </c>
      <c r="R517" s="48">
        <f t="shared" si="213"/>
        <v>9310.19</v>
      </c>
      <c r="S517" s="48">
        <v>51723.3</v>
      </c>
      <c r="T517" s="48">
        <v>0</v>
      </c>
      <c r="U517" s="48">
        <f t="shared" si="214"/>
        <v>51723.3</v>
      </c>
      <c r="V517" s="31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</row>
    <row r="518" spans="1:37" x14ac:dyDescent="0.4">
      <c r="A518" s="33">
        <v>440</v>
      </c>
      <c r="B518" s="33">
        <v>375</v>
      </c>
      <c r="C518" s="31" t="s">
        <v>55</v>
      </c>
      <c r="D518" s="33" t="s">
        <v>26</v>
      </c>
      <c r="E518" s="25">
        <v>46</v>
      </c>
      <c r="F518" s="45">
        <f t="shared" si="204"/>
        <v>81053.84</v>
      </c>
      <c r="G518" s="45">
        <f t="shared" si="205"/>
        <v>0</v>
      </c>
      <c r="H518" s="45">
        <f t="shared" si="206"/>
        <v>81053.84</v>
      </c>
      <c r="I518" s="25">
        <v>1762.04</v>
      </c>
      <c r="J518" s="25"/>
      <c r="K518" s="25"/>
      <c r="L518" s="24"/>
      <c r="M518" s="24"/>
      <c r="N518" s="24"/>
      <c r="O518" s="65">
        <f t="shared" ref="O518:O525" si="220">I518*$M$3</f>
        <v>2466.86</v>
      </c>
      <c r="P518" s="47">
        <f>E518*S518</f>
        <v>145327.79999999999</v>
      </c>
      <c r="Q518" s="47">
        <f>E518*T518</f>
        <v>0</v>
      </c>
      <c r="R518" s="48">
        <f t="shared" si="213"/>
        <v>145327.79999999999</v>
      </c>
      <c r="S518" s="48">
        <v>3159.3</v>
      </c>
      <c r="T518" s="48">
        <v>0</v>
      </c>
      <c r="U518" s="48">
        <f t="shared" si="214"/>
        <v>3159.3</v>
      </c>
      <c r="V518" s="31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</row>
    <row r="519" spans="1:37" x14ac:dyDescent="0.4">
      <c r="A519" s="33">
        <v>441</v>
      </c>
      <c r="B519" s="33">
        <v>376</v>
      </c>
      <c r="C519" s="31" t="s">
        <v>216</v>
      </c>
      <c r="D519" s="33" t="s">
        <v>26</v>
      </c>
      <c r="E519" s="25">
        <v>46</v>
      </c>
      <c r="F519" s="45">
        <f t="shared" si="204"/>
        <v>6811.68</v>
      </c>
      <c r="G519" s="45">
        <f t="shared" si="205"/>
        <v>0</v>
      </c>
      <c r="H519" s="45">
        <f t="shared" si="206"/>
        <v>6811.68</v>
      </c>
      <c r="I519" s="25">
        <v>148.08000000000001</v>
      </c>
      <c r="J519" s="25"/>
      <c r="K519" s="25"/>
      <c r="L519" s="24"/>
      <c r="M519" s="24"/>
      <c r="N519" s="24"/>
      <c r="O519" s="65">
        <f t="shared" si="220"/>
        <v>207.31</v>
      </c>
      <c r="P519" s="47">
        <f>E519*S519</f>
        <v>12213</v>
      </c>
      <c r="Q519" s="47">
        <f>E519*T519</f>
        <v>0</v>
      </c>
      <c r="R519" s="48">
        <f t="shared" si="213"/>
        <v>12213</v>
      </c>
      <c r="S519" s="48">
        <v>265.5</v>
      </c>
      <c r="T519" s="48">
        <v>0</v>
      </c>
      <c r="U519" s="48">
        <f t="shared" si="214"/>
        <v>265.5</v>
      </c>
      <c r="V519" s="31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</row>
    <row r="520" spans="1:37" ht="42.75" x14ac:dyDescent="0.4">
      <c r="A520" s="33">
        <v>442</v>
      </c>
      <c r="B520" s="33">
        <v>377</v>
      </c>
      <c r="C520" s="31" t="s">
        <v>263</v>
      </c>
      <c r="D520" s="33" t="s">
        <v>34</v>
      </c>
      <c r="E520" s="25">
        <v>0.02</v>
      </c>
      <c r="F520" s="45">
        <f t="shared" si="204"/>
        <v>232.48</v>
      </c>
      <c r="G520" s="45">
        <f t="shared" si="205"/>
        <v>0</v>
      </c>
      <c r="H520" s="45">
        <f t="shared" si="206"/>
        <v>232.48</v>
      </c>
      <c r="I520" s="25">
        <v>11624</v>
      </c>
      <c r="J520" s="25"/>
      <c r="K520" s="25"/>
      <c r="L520" s="24"/>
      <c r="M520" s="24"/>
      <c r="N520" s="24"/>
      <c r="O520" s="65">
        <f t="shared" si="220"/>
        <v>16273.6</v>
      </c>
      <c r="P520" s="47">
        <f>E520*S520</f>
        <v>416.83</v>
      </c>
      <c r="Q520" s="47">
        <f>E520*T520</f>
        <v>0</v>
      </c>
      <c r="R520" s="48">
        <f t="shared" si="213"/>
        <v>416.83</v>
      </c>
      <c r="S520" s="48">
        <v>20841.52</v>
      </c>
      <c r="T520" s="48">
        <v>0</v>
      </c>
      <c r="U520" s="48">
        <f t="shared" si="214"/>
        <v>20841.52</v>
      </c>
      <c r="V520" s="31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</row>
    <row r="521" spans="1:37" ht="28.5" x14ac:dyDescent="0.4">
      <c r="A521" s="33">
        <v>443</v>
      </c>
      <c r="B521" s="33">
        <v>378</v>
      </c>
      <c r="C521" s="31" t="s">
        <v>264</v>
      </c>
      <c r="D521" s="33" t="s">
        <v>26</v>
      </c>
      <c r="E521" s="25">
        <v>23</v>
      </c>
      <c r="F521" s="45">
        <f t="shared" si="204"/>
        <v>2415</v>
      </c>
      <c r="G521" s="45">
        <f t="shared" si="205"/>
        <v>5313</v>
      </c>
      <c r="H521" s="45">
        <f t="shared" si="206"/>
        <v>7728</v>
      </c>
      <c r="I521" s="25">
        <v>105</v>
      </c>
      <c r="J521" s="25">
        <v>231</v>
      </c>
      <c r="K521" s="25"/>
      <c r="L521" s="24"/>
      <c r="M521" s="24"/>
      <c r="N521" s="24"/>
      <c r="O521" s="65">
        <f t="shared" si="220"/>
        <v>147</v>
      </c>
      <c r="P521" s="47">
        <f>E521*S521</f>
        <v>4329.9799999999996</v>
      </c>
      <c r="Q521" s="47">
        <f>E521*T521</f>
        <v>6804.32</v>
      </c>
      <c r="R521" s="48">
        <f t="shared" ref="R521:R584" si="221">P521+Q521</f>
        <v>11134.3</v>
      </c>
      <c r="S521" s="48">
        <v>188.26</v>
      </c>
      <c r="T521" s="48">
        <v>295.83999999999997</v>
      </c>
      <c r="U521" s="48">
        <f t="shared" ref="U521:U584" si="222">S521+T521</f>
        <v>484.1</v>
      </c>
      <c r="V521" s="31" t="s">
        <v>310</v>
      </c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</row>
    <row r="522" spans="1:37" ht="42.75" x14ac:dyDescent="0.4">
      <c r="A522" s="33">
        <v>444</v>
      </c>
      <c r="B522" s="33">
        <v>379</v>
      </c>
      <c r="C522" s="31" t="s">
        <v>263</v>
      </c>
      <c r="D522" s="33" t="s">
        <v>34</v>
      </c>
      <c r="E522" s="25">
        <v>0.18</v>
      </c>
      <c r="F522" s="45">
        <f t="shared" si="204"/>
        <v>2092.3200000000002</v>
      </c>
      <c r="G522" s="45">
        <f t="shared" si="205"/>
        <v>0</v>
      </c>
      <c r="H522" s="45">
        <f t="shared" si="206"/>
        <v>2092.3200000000002</v>
      </c>
      <c r="I522" s="25">
        <v>11624</v>
      </c>
      <c r="J522" s="25"/>
      <c r="K522" s="25"/>
      <c r="L522" s="24"/>
      <c r="M522" s="24"/>
      <c r="N522" s="24"/>
      <c r="O522" s="65">
        <f t="shared" si="220"/>
        <v>16273.6</v>
      </c>
      <c r="P522" s="47">
        <f>E522*S522</f>
        <v>3751.47</v>
      </c>
      <c r="Q522" s="47">
        <f>E522*T522</f>
        <v>0</v>
      </c>
      <c r="R522" s="48">
        <f t="shared" si="221"/>
        <v>3751.47</v>
      </c>
      <c r="S522" s="48">
        <v>20841.52</v>
      </c>
      <c r="T522" s="48">
        <v>0</v>
      </c>
      <c r="U522" s="48">
        <f t="shared" si="222"/>
        <v>20841.52</v>
      </c>
      <c r="V522" s="31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</row>
    <row r="523" spans="1:37" ht="28.5" x14ac:dyDescent="0.4">
      <c r="A523" s="33">
        <v>445</v>
      </c>
      <c r="B523" s="33">
        <v>380</v>
      </c>
      <c r="C523" s="31" t="s">
        <v>272</v>
      </c>
      <c r="D523" s="33" t="s">
        <v>26</v>
      </c>
      <c r="E523" s="25">
        <v>17.5</v>
      </c>
      <c r="F523" s="45">
        <f t="shared" si="204"/>
        <v>11690</v>
      </c>
      <c r="G523" s="45">
        <f t="shared" si="205"/>
        <v>53900</v>
      </c>
      <c r="H523" s="45">
        <f t="shared" si="206"/>
        <v>65590</v>
      </c>
      <c r="I523" s="25">
        <v>668</v>
      </c>
      <c r="J523" s="25">
        <v>3080</v>
      </c>
      <c r="K523" s="25"/>
      <c r="L523" s="24"/>
      <c r="M523" s="24"/>
      <c r="N523" s="24"/>
      <c r="O523" s="65">
        <f t="shared" si="220"/>
        <v>935.2</v>
      </c>
      <c r="P523" s="47">
        <f>E523*S523</f>
        <v>20959.93</v>
      </c>
      <c r="Q523" s="47">
        <f>E523*T523</f>
        <v>69029.45</v>
      </c>
      <c r="R523" s="48">
        <f t="shared" si="221"/>
        <v>89989.38</v>
      </c>
      <c r="S523" s="48">
        <v>1197.71</v>
      </c>
      <c r="T523" s="48">
        <v>3944.54</v>
      </c>
      <c r="U523" s="48">
        <f t="shared" si="222"/>
        <v>5142.25</v>
      </c>
      <c r="V523" s="31" t="s">
        <v>311</v>
      </c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</row>
    <row r="524" spans="1:37" ht="42.75" x14ac:dyDescent="0.4">
      <c r="A524" s="33">
        <v>446</v>
      </c>
      <c r="B524" s="33">
        <v>381</v>
      </c>
      <c r="C524" s="31" t="s">
        <v>263</v>
      </c>
      <c r="D524" s="33" t="s">
        <v>34</v>
      </c>
      <c r="E524" s="25">
        <v>0.09</v>
      </c>
      <c r="F524" s="45">
        <f t="shared" si="204"/>
        <v>1046.1600000000001</v>
      </c>
      <c r="G524" s="45">
        <f t="shared" si="205"/>
        <v>0</v>
      </c>
      <c r="H524" s="45">
        <f t="shared" si="206"/>
        <v>1046.1600000000001</v>
      </c>
      <c r="I524" s="25">
        <v>11624</v>
      </c>
      <c r="J524" s="25"/>
      <c r="K524" s="25"/>
      <c r="L524" s="24"/>
      <c r="M524" s="24"/>
      <c r="N524" s="24"/>
      <c r="O524" s="65">
        <f t="shared" si="220"/>
        <v>16273.6</v>
      </c>
      <c r="P524" s="47">
        <f>E524*S524</f>
        <v>1875.74</v>
      </c>
      <c r="Q524" s="47">
        <f>E524*T524</f>
        <v>0</v>
      </c>
      <c r="R524" s="48">
        <f t="shared" si="221"/>
        <v>1875.74</v>
      </c>
      <c r="S524" s="48">
        <v>20841.52</v>
      </c>
      <c r="T524" s="48">
        <v>0</v>
      </c>
      <c r="U524" s="48">
        <f t="shared" si="222"/>
        <v>20841.52</v>
      </c>
      <c r="V524" s="31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</row>
    <row r="525" spans="1:37" ht="28.5" x14ac:dyDescent="0.4">
      <c r="A525" s="33">
        <v>447</v>
      </c>
      <c r="B525" s="33">
        <v>382</v>
      </c>
      <c r="C525" s="31" t="s">
        <v>268</v>
      </c>
      <c r="D525" s="33" t="s">
        <v>26</v>
      </c>
      <c r="E525" s="25">
        <v>17.5</v>
      </c>
      <c r="F525" s="45">
        <f t="shared" si="204"/>
        <v>4987.5</v>
      </c>
      <c r="G525" s="45">
        <f t="shared" si="205"/>
        <v>18532.5</v>
      </c>
      <c r="H525" s="45">
        <f t="shared" si="206"/>
        <v>23520</v>
      </c>
      <c r="I525" s="25">
        <v>285</v>
      </c>
      <c r="J525" s="25">
        <v>1059</v>
      </c>
      <c r="K525" s="25"/>
      <c r="L525" s="24"/>
      <c r="M525" s="24"/>
      <c r="N525" s="24"/>
      <c r="O525" s="65">
        <f t="shared" si="220"/>
        <v>399</v>
      </c>
      <c r="P525" s="47">
        <f>E525*S525</f>
        <v>8942.5</v>
      </c>
      <c r="Q525" s="47">
        <f>E525*T525</f>
        <v>23734.55</v>
      </c>
      <c r="R525" s="48">
        <f t="shared" si="221"/>
        <v>32677.05</v>
      </c>
      <c r="S525" s="48">
        <v>511</v>
      </c>
      <c r="T525" s="48">
        <v>1356.26</v>
      </c>
      <c r="U525" s="48">
        <f t="shared" si="222"/>
        <v>1867.26</v>
      </c>
      <c r="V525" s="31" t="s">
        <v>312</v>
      </c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</row>
    <row r="526" spans="1:37" x14ac:dyDescent="0.4">
      <c r="A526" s="33"/>
      <c r="B526" s="33"/>
      <c r="C526" s="40" t="s">
        <v>283</v>
      </c>
      <c r="D526" s="106"/>
      <c r="E526" s="107"/>
      <c r="F526" s="45">
        <f t="shared" si="204"/>
        <v>0</v>
      </c>
      <c r="G526" s="45">
        <f t="shared" si="205"/>
        <v>0</v>
      </c>
      <c r="H526" s="45">
        <f t="shared" si="206"/>
        <v>0</v>
      </c>
      <c r="I526" s="25"/>
      <c r="J526" s="25"/>
      <c r="K526" s="25"/>
      <c r="L526" s="24"/>
      <c r="M526" s="24"/>
      <c r="N526" s="24"/>
      <c r="O526" s="52"/>
      <c r="P526" s="47">
        <f>E526*S526</f>
        <v>0</v>
      </c>
      <c r="Q526" s="47">
        <f>E526*T526</f>
        <v>0</v>
      </c>
      <c r="R526" s="48">
        <f t="shared" si="221"/>
        <v>0</v>
      </c>
      <c r="S526" s="48">
        <v>0</v>
      </c>
      <c r="T526" s="48">
        <v>0</v>
      </c>
      <c r="U526" s="48">
        <f t="shared" si="222"/>
        <v>0</v>
      </c>
      <c r="V526" s="31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</row>
    <row r="527" spans="1:37" x14ac:dyDescent="0.4">
      <c r="A527" s="33">
        <v>448</v>
      </c>
      <c r="B527" s="33">
        <v>383</v>
      </c>
      <c r="C527" s="31" t="s">
        <v>262</v>
      </c>
      <c r="D527" s="33" t="s">
        <v>34</v>
      </c>
      <c r="E527" s="25">
        <v>0.12</v>
      </c>
      <c r="F527" s="45">
        <f t="shared" si="204"/>
        <v>2850.84</v>
      </c>
      <c r="G527" s="45">
        <f t="shared" si="205"/>
        <v>0</v>
      </c>
      <c r="H527" s="45">
        <f t="shared" si="206"/>
        <v>2850.84</v>
      </c>
      <c r="I527" s="25">
        <v>23757</v>
      </c>
      <c r="J527" s="25"/>
      <c r="K527" s="25"/>
      <c r="L527" s="24"/>
      <c r="M527" s="24"/>
      <c r="N527" s="24"/>
      <c r="O527" s="46">
        <f>I527*$L$3</f>
        <v>40386.9</v>
      </c>
      <c r="P527" s="47">
        <f>E527*S527</f>
        <v>6206.8</v>
      </c>
      <c r="Q527" s="47">
        <f>E527*T527</f>
        <v>0</v>
      </c>
      <c r="R527" s="48">
        <f t="shared" si="221"/>
        <v>6206.8</v>
      </c>
      <c r="S527" s="48">
        <v>51723.3</v>
      </c>
      <c r="T527" s="48">
        <v>0</v>
      </c>
      <c r="U527" s="48">
        <f t="shared" si="222"/>
        <v>51723.3</v>
      </c>
      <c r="V527" s="31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</row>
    <row r="528" spans="1:37" x14ac:dyDescent="0.4">
      <c r="A528" s="33">
        <v>449</v>
      </c>
      <c r="B528" s="33">
        <v>384</v>
      </c>
      <c r="C528" s="31" t="s">
        <v>55</v>
      </c>
      <c r="D528" s="33" t="s">
        <v>26</v>
      </c>
      <c r="E528" s="25">
        <v>5.8</v>
      </c>
      <c r="F528" s="45">
        <f t="shared" si="204"/>
        <v>10219.83</v>
      </c>
      <c r="G528" s="45">
        <f t="shared" si="205"/>
        <v>0</v>
      </c>
      <c r="H528" s="45">
        <f t="shared" si="206"/>
        <v>10219.83</v>
      </c>
      <c r="I528" s="25">
        <v>1762.04</v>
      </c>
      <c r="J528" s="25"/>
      <c r="K528" s="25"/>
      <c r="L528" s="24"/>
      <c r="M528" s="24"/>
      <c r="N528" s="24"/>
      <c r="O528" s="65">
        <f t="shared" ref="O528:O535" si="223">I528*$M$3</f>
        <v>2466.86</v>
      </c>
      <c r="P528" s="47">
        <f>E528*S528</f>
        <v>18323.939999999999</v>
      </c>
      <c r="Q528" s="47">
        <f>E528*T528</f>
        <v>0</v>
      </c>
      <c r="R528" s="48">
        <f t="shared" si="221"/>
        <v>18323.939999999999</v>
      </c>
      <c r="S528" s="48">
        <v>3159.3</v>
      </c>
      <c r="T528" s="48">
        <v>0</v>
      </c>
      <c r="U528" s="48">
        <f t="shared" si="222"/>
        <v>3159.3</v>
      </c>
      <c r="V528" s="31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</row>
    <row r="529" spans="1:37" x14ac:dyDescent="0.4">
      <c r="A529" s="33">
        <v>450</v>
      </c>
      <c r="B529" s="33">
        <v>385</v>
      </c>
      <c r="C529" s="31" t="s">
        <v>216</v>
      </c>
      <c r="D529" s="33" t="s">
        <v>26</v>
      </c>
      <c r="E529" s="25">
        <v>5.8</v>
      </c>
      <c r="F529" s="45">
        <f t="shared" si="204"/>
        <v>858.86</v>
      </c>
      <c r="G529" s="45">
        <f t="shared" si="205"/>
        <v>0</v>
      </c>
      <c r="H529" s="45">
        <f t="shared" si="206"/>
        <v>858.86</v>
      </c>
      <c r="I529" s="25">
        <v>148.08000000000001</v>
      </c>
      <c r="J529" s="25"/>
      <c r="K529" s="25"/>
      <c r="L529" s="24"/>
      <c r="M529" s="24"/>
      <c r="N529" s="24"/>
      <c r="O529" s="65">
        <f t="shared" si="223"/>
        <v>207.31</v>
      </c>
      <c r="P529" s="47">
        <f>E529*S529</f>
        <v>1539.9</v>
      </c>
      <c r="Q529" s="47">
        <f>E529*T529</f>
        <v>0</v>
      </c>
      <c r="R529" s="48">
        <f t="shared" si="221"/>
        <v>1539.9</v>
      </c>
      <c r="S529" s="48">
        <v>265.5</v>
      </c>
      <c r="T529" s="48">
        <v>0</v>
      </c>
      <c r="U529" s="48">
        <f t="shared" si="222"/>
        <v>265.5</v>
      </c>
      <c r="V529" s="31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</row>
    <row r="530" spans="1:37" ht="42.75" x14ac:dyDescent="0.4">
      <c r="A530" s="33">
        <v>451</v>
      </c>
      <c r="B530" s="33">
        <v>386</v>
      </c>
      <c r="C530" s="31" t="s">
        <v>263</v>
      </c>
      <c r="D530" s="33" t="s">
        <v>34</v>
      </c>
      <c r="E530" s="25">
        <v>0.01</v>
      </c>
      <c r="F530" s="45">
        <f t="shared" si="204"/>
        <v>116.24</v>
      </c>
      <c r="G530" s="45">
        <f t="shared" si="205"/>
        <v>0</v>
      </c>
      <c r="H530" s="45">
        <f t="shared" si="206"/>
        <v>116.24</v>
      </c>
      <c r="I530" s="25">
        <v>11624</v>
      </c>
      <c r="J530" s="25"/>
      <c r="K530" s="25"/>
      <c r="L530" s="24"/>
      <c r="M530" s="24"/>
      <c r="N530" s="24"/>
      <c r="O530" s="65">
        <f t="shared" si="223"/>
        <v>16273.6</v>
      </c>
      <c r="P530" s="47">
        <f>E530*S530</f>
        <v>208.42</v>
      </c>
      <c r="Q530" s="47">
        <f>E530*T530</f>
        <v>0</v>
      </c>
      <c r="R530" s="48">
        <f t="shared" si="221"/>
        <v>208.42</v>
      </c>
      <c r="S530" s="48">
        <v>20841.52</v>
      </c>
      <c r="T530" s="48">
        <v>0</v>
      </c>
      <c r="U530" s="48">
        <f t="shared" si="222"/>
        <v>20841.52</v>
      </c>
      <c r="V530" s="31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</row>
    <row r="531" spans="1:37" ht="28.5" x14ac:dyDescent="0.4">
      <c r="A531" s="33">
        <v>452</v>
      </c>
      <c r="B531" s="33">
        <v>387</v>
      </c>
      <c r="C531" s="31" t="s">
        <v>264</v>
      </c>
      <c r="D531" s="33" t="s">
        <v>26</v>
      </c>
      <c r="E531" s="25">
        <v>8.6999999999999993</v>
      </c>
      <c r="F531" s="45">
        <f t="shared" si="204"/>
        <v>913.5</v>
      </c>
      <c r="G531" s="45">
        <f t="shared" si="205"/>
        <v>2009.7</v>
      </c>
      <c r="H531" s="45">
        <f t="shared" si="206"/>
        <v>2923.2</v>
      </c>
      <c r="I531" s="25">
        <v>105</v>
      </c>
      <c r="J531" s="25">
        <v>231</v>
      </c>
      <c r="K531" s="25"/>
      <c r="L531" s="24"/>
      <c r="M531" s="24"/>
      <c r="N531" s="24"/>
      <c r="O531" s="65">
        <f t="shared" si="223"/>
        <v>147</v>
      </c>
      <c r="P531" s="47">
        <f>E531*S531</f>
        <v>1637.86</v>
      </c>
      <c r="Q531" s="47">
        <f>E531*T531</f>
        <v>2573.81</v>
      </c>
      <c r="R531" s="48">
        <f t="shared" si="221"/>
        <v>4211.67</v>
      </c>
      <c r="S531" s="48">
        <v>188.26</v>
      </c>
      <c r="T531" s="48">
        <v>295.83999999999997</v>
      </c>
      <c r="U531" s="48">
        <f t="shared" si="222"/>
        <v>484.1</v>
      </c>
      <c r="V531" s="31" t="s">
        <v>313</v>
      </c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</row>
    <row r="532" spans="1:37" ht="42.75" x14ac:dyDescent="0.4">
      <c r="A532" s="33">
        <v>453</v>
      </c>
      <c r="B532" s="33">
        <v>388</v>
      </c>
      <c r="C532" s="31" t="s">
        <v>263</v>
      </c>
      <c r="D532" s="33" t="s">
        <v>34</v>
      </c>
      <c r="E532" s="25">
        <v>0.12</v>
      </c>
      <c r="F532" s="45">
        <f t="shared" si="204"/>
        <v>1394.88</v>
      </c>
      <c r="G532" s="45">
        <f t="shared" si="205"/>
        <v>0</v>
      </c>
      <c r="H532" s="45">
        <f t="shared" si="206"/>
        <v>1394.88</v>
      </c>
      <c r="I532" s="25">
        <v>11624</v>
      </c>
      <c r="J532" s="25"/>
      <c r="K532" s="25"/>
      <c r="L532" s="24"/>
      <c r="M532" s="24"/>
      <c r="N532" s="24"/>
      <c r="O532" s="65">
        <f t="shared" si="223"/>
        <v>16273.6</v>
      </c>
      <c r="P532" s="47">
        <f>E532*S532</f>
        <v>2500.98</v>
      </c>
      <c r="Q532" s="47">
        <f>E532*T532</f>
        <v>0</v>
      </c>
      <c r="R532" s="48">
        <f t="shared" si="221"/>
        <v>2500.98</v>
      </c>
      <c r="S532" s="48">
        <v>20841.52</v>
      </c>
      <c r="T532" s="48">
        <v>0</v>
      </c>
      <c r="U532" s="48">
        <f t="shared" si="222"/>
        <v>20841.52</v>
      </c>
      <c r="V532" s="31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</row>
    <row r="533" spans="1:37" ht="28.5" x14ac:dyDescent="0.4">
      <c r="A533" s="33">
        <v>454</v>
      </c>
      <c r="B533" s="33">
        <v>389</v>
      </c>
      <c r="C533" s="31" t="s">
        <v>301</v>
      </c>
      <c r="D533" s="33" t="s">
        <v>26</v>
      </c>
      <c r="E533" s="25">
        <v>1.2</v>
      </c>
      <c r="F533" s="45">
        <f t="shared" si="204"/>
        <v>7689.6</v>
      </c>
      <c r="G533" s="54">
        <f t="shared" si="205"/>
        <v>36960</v>
      </c>
      <c r="H533" s="45">
        <f t="shared" si="206"/>
        <v>44649.599999999999</v>
      </c>
      <c r="I533" s="25">
        <v>6408</v>
      </c>
      <c r="J533" s="25">
        <v>30800</v>
      </c>
      <c r="K533" s="25"/>
      <c r="L533" s="24"/>
      <c r="M533" s="24"/>
      <c r="N533" s="24"/>
      <c r="O533" s="65">
        <f t="shared" si="223"/>
        <v>8971.2000000000007</v>
      </c>
      <c r="P533" s="47">
        <f>E533*S533</f>
        <v>13787.24</v>
      </c>
      <c r="Q533" s="47">
        <f>E533*T533</f>
        <v>47334.48</v>
      </c>
      <c r="R533" s="48">
        <f t="shared" si="221"/>
        <v>61121.72</v>
      </c>
      <c r="S533" s="48">
        <v>11489.37</v>
      </c>
      <c r="T533" s="48">
        <v>39445.4</v>
      </c>
      <c r="U533" s="48">
        <f t="shared" si="222"/>
        <v>50934.77</v>
      </c>
      <c r="V533" s="31" t="s">
        <v>314</v>
      </c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</row>
    <row r="534" spans="1:37" ht="42.75" x14ac:dyDescent="0.4">
      <c r="A534" s="33">
        <v>455</v>
      </c>
      <c r="B534" s="33">
        <v>390</v>
      </c>
      <c r="C534" s="31" t="s">
        <v>263</v>
      </c>
      <c r="D534" s="33" t="s">
        <v>34</v>
      </c>
      <c r="E534" s="25">
        <v>0.01</v>
      </c>
      <c r="F534" s="45">
        <f t="shared" si="204"/>
        <v>116.24</v>
      </c>
      <c r="G534" s="45">
        <f t="shared" si="205"/>
        <v>0</v>
      </c>
      <c r="H534" s="45">
        <f t="shared" si="206"/>
        <v>116.24</v>
      </c>
      <c r="I534" s="25">
        <v>11624</v>
      </c>
      <c r="J534" s="25"/>
      <c r="K534" s="25"/>
      <c r="L534" s="24"/>
      <c r="M534" s="24"/>
      <c r="N534" s="24"/>
      <c r="O534" s="65">
        <f t="shared" si="223"/>
        <v>16273.6</v>
      </c>
      <c r="P534" s="47">
        <f>E534*S534</f>
        <v>208.42</v>
      </c>
      <c r="Q534" s="47">
        <f>E534*T534</f>
        <v>0</v>
      </c>
      <c r="R534" s="48">
        <f t="shared" si="221"/>
        <v>208.42</v>
      </c>
      <c r="S534" s="48">
        <v>20841.52</v>
      </c>
      <c r="T534" s="48">
        <v>0</v>
      </c>
      <c r="U534" s="48">
        <f t="shared" si="222"/>
        <v>20841.52</v>
      </c>
      <c r="V534" s="31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</row>
    <row r="535" spans="1:37" ht="28.5" x14ac:dyDescent="0.4">
      <c r="A535" s="33">
        <v>456</v>
      </c>
      <c r="B535" s="33">
        <v>391</v>
      </c>
      <c r="C535" s="31" t="s">
        <v>268</v>
      </c>
      <c r="D535" s="33" t="s">
        <v>26</v>
      </c>
      <c r="E535" s="25">
        <v>2.2999999999999998</v>
      </c>
      <c r="F535" s="45">
        <f t="shared" si="204"/>
        <v>655.5</v>
      </c>
      <c r="G535" s="45">
        <f t="shared" si="205"/>
        <v>2435.6999999999998</v>
      </c>
      <c r="H535" s="45">
        <f t="shared" si="206"/>
        <v>3091.2</v>
      </c>
      <c r="I535" s="25">
        <v>285</v>
      </c>
      <c r="J535" s="25">
        <v>1059</v>
      </c>
      <c r="K535" s="25"/>
      <c r="L535" s="24"/>
      <c r="M535" s="24"/>
      <c r="N535" s="24"/>
      <c r="O535" s="65">
        <f t="shared" si="223"/>
        <v>399</v>
      </c>
      <c r="P535" s="47">
        <f>E535*S535</f>
        <v>1175.3</v>
      </c>
      <c r="Q535" s="47">
        <f>E535*T535</f>
        <v>3119.4</v>
      </c>
      <c r="R535" s="48">
        <f t="shared" si="221"/>
        <v>4294.7</v>
      </c>
      <c r="S535" s="48">
        <v>511</v>
      </c>
      <c r="T535" s="48">
        <v>1356.26</v>
      </c>
      <c r="U535" s="48">
        <f t="shared" si="222"/>
        <v>1867.26</v>
      </c>
      <c r="V535" s="31" t="s">
        <v>315</v>
      </c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</row>
    <row r="536" spans="1:37" x14ac:dyDescent="0.4">
      <c r="A536" s="33"/>
      <c r="B536" s="33"/>
      <c r="C536" s="40" t="s">
        <v>287</v>
      </c>
      <c r="D536" s="106"/>
      <c r="E536" s="107"/>
      <c r="F536" s="45">
        <f t="shared" si="204"/>
        <v>0</v>
      </c>
      <c r="G536" s="45">
        <f t="shared" si="205"/>
        <v>0</v>
      </c>
      <c r="H536" s="45">
        <f t="shared" si="206"/>
        <v>0</v>
      </c>
      <c r="I536" s="25"/>
      <c r="J536" s="25"/>
      <c r="K536" s="25"/>
      <c r="L536" s="24"/>
      <c r="M536" s="24"/>
      <c r="N536" s="24"/>
      <c r="O536" s="52"/>
      <c r="P536" s="47">
        <f>E536*S536</f>
        <v>0</v>
      </c>
      <c r="Q536" s="47">
        <f>E536*T536</f>
        <v>0</v>
      </c>
      <c r="R536" s="48">
        <f t="shared" si="221"/>
        <v>0</v>
      </c>
      <c r="S536" s="48">
        <v>0</v>
      </c>
      <c r="T536" s="48">
        <v>0</v>
      </c>
      <c r="U536" s="48">
        <f t="shared" si="222"/>
        <v>0</v>
      </c>
      <c r="V536" s="31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</row>
    <row r="537" spans="1:37" x14ac:dyDescent="0.4">
      <c r="A537" s="33">
        <v>457</v>
      </c>
      <c r="B537" s="33">
        <v>392</v>
      </c>
      <c r="C537" s="31" t="s">
        <v>262</v>
      </c>
      <c r="D537" s="33" t="s">
        <v>34</v>
      </c>
      <c r="E537" s="25">
        <v>0.05</v>
      </c>
      <c r="F537" s="45">
        <f t="shared" si="204"/>
        <v>1187.8499999999999</v>
      </c>
      <c r="G537" s="45">
        <f t="shared" si="205"/>
        <v>0</v>
      </c>
      <c r="H537" s="45">
        <f t="shared" si="206"/>
        <v>1187.8499999999999</v>
      </c>
      <c r="I537" s="25">
        <v>23757</v>
      </c>
      <c r="J537" s="25"/>
      <c r="K537" s="25"/>
      <c r="L537" s="24"/>
      <c r="M537" s="24"/>
      <c r="N537" s="24"/>
      <c r="O537" s="46">
        <f>I537*$L$3</f>
        <v>40386.9</v>
      </c>
      <c r="P537" s="47">
        <f>E537*S537</f>
        <v>2586.17</v>
      </c>
      <c r="Q537" s="47">
        <f>E537*T537</f>
        <v>0</v>
      </c>
      <c r="R537" s="48">
        <f t="shared" si="221"/>
        <v>2586.17</v>
      </c>
      <c r="S537" s="48">
        <v>51723.3</v>
      </c>
      <c r="T537" s="48">
        <v>0</v>
      </c>
      <c r="U537" s="48">
        <f t="shared" si="222"/>
        <v>51723.3</v>
      </c>
      <c r="V537" s="31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</row>
    <row r="538" spans="1:37" x14ac:dyDescent="0.4">
      <c r="A538" s="33">
        <v>458</v>
      </c>
      <c r="B538" s="33">
        <v>393</v>
      </c>
      <c r="C538" s="31" t="s">
        <v>55</v>
      </c>
      <c r="D538" s="33" t="s">
        <v>26</v>
      </c>
      <c r="E538" s="25">
        <v>12</v>
      </c>
      <c r="F538" s="45">
        <f t="shared" si="204"/>
        <v>21144.48</v>
      </c>
      <c r="G538" s="45">
        <f t="shared" si="205"/>
        <v>0</v>
      </c>
      <c r="H538" s="45">
        <f t="shared" si="206"/>
        <v>21144.48</v>
      </c>
      <c r="I538" s="25">
        <v>1762.04</v>
      </c>
      <c r="J538" s="25"/>
      <c r="K538" s="25"/>
      <c r="L538" s="24"/>
      <c r="M538" s="24"/>
      <c r="N538" s="24"/>
      <c r="O538" s="65">
        <f t="shared" ref="O538:O545" si="224">I538*$M$3</f>
        <v>2466.86</v>
      </c>
      <c r="P538" s="47">
        <f>E538*S538</f>
        <v>37911.599999999999</v>
      </c>
      <c r="Q538" s="47">
        <f>E538*T538</f>
        <v>0</v>
      </c>
      <c r="R538" s="48">
        <f t="shared" si="221"/>
        <v>37911.599999999999</v>
      </c>
      <c r="S538" s="48">
        <v>3159.3</v>
      </c>
      <c r="T538" s="48">
        <v>0</v>
      </c>
      <c r="U538" s="48">
        <f t="shared" si="222"/>
        <v>3159.3</v>
      </c>
      <c r="V538" s="31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</row>
    <row r="539" spans="1:37" x14ac:dyDescent="0.4">
      <c r="A539" s="33">
        <v>459</v>
      </c>
      <c r="B539" s="33">
        <v>394</v>
      </c>
      <c r="C539" s="31" t="s">
        <v>216</v>
      </c>
      <c r="D539" s="33" t="s">
        <v>26</v>
      </c>
      <c r="E539" s="25">
        <v>12</v>
      </c>
      <c r="F539" s="45">
        <f t="shared" si="204"/>
        <v>1776.96</v>
      </c>
      <c r="G539" s="45">
        <f t="shared" si="205"/>
        <v>0</v>
      </c>
      <c r="H539" s="45">
        <f t="shared" si="206"/>
        <v>1776.96</v>
      </c>
      <c r="I539" s="25">
        <v>148.08000000000001</v>
      </c>
      <c r="J539" s="25"/>
      <c r="K539" s="25"/>
      <c r="L539" s="24"/>
      <c r="M539" s="24"/>
      <c r="N539" s="24"/>
      <c r="O539" s="65">
        <f t="shared" si="224"/>
        <v>207.31</v>
      </c>
      <c r="P539" s="47">
        <f>E539*S539</f>
        <v>3186</v>
      </c>
      <c r="Q539" s="47">
        <f>E539*T539</f>
        <v>0</v>
      </c>
      <c r="R539" s="48">
        <f t="shared" si="221"/>
        <v>3186</v>
      </c>
      <c r="S539" s="48">
        <v>265.5</v>
      </c>
      <c r="T539" s="48">
        <v>0</v>
      </c>
      <c r="U539" s="48">
        <f t="shared" si="222"/>
        <v>265.5</v>
      </c>
      <c r="V539" s="31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</row>
    <row r="540" spans="1:37" ht="42.75" x14ac:dyDescent="0.4">
      <c r="A540" s="33">
        <v>460</v>
      </c>
      <c r="B540" s="33">
        <v>395</v>
      </c>
      <c r="C540" s="31" t="s">
        <v>263</v>
      </c>
      <c r="D540" s="33" t="s">
        <v>34</v>
      </c>
      <c r="E540" s="25">
        <v>0.01</v>
      </c>
      <c r="F540" s="45">
        <f t="shared" si="204"/>
        <v>116.24</v>
      </c>
      <c r="G540" s="45">
        <f t="shared" si="205"/>
        <v>0</v>
      </c>
      <c r="H540" s="45">
        <f t="shared" si="206"/>
        <v>116.24</v>
      </c>
      <c r="I540" s="25">
        <v>11624</v>
      </c>
      <c r="J540" s="25"/>
      <c r="K540" s="25"/>
      <c r="L540" s="24"/>
      <c r="M540" s="24"/>
      <c r="N540" s="24"/>
      <c r="O540" s="65">
        <f t="shared" si="224"/>
        <v>16273.6</v>
      </c>
      <c r="P540" s="47">
        <f>E540*S540</f>
        <v>208.42</v>
      </c>
      <c r="Q540" s="47">
        <f>E540*T540</f>
        <v>0</v>
      </c>
      <c r="R540" s="48">
        <f t="shared" si="221"/>
        <v>208.42</v>
      </c>
      <c r="S540" s="48">
        <v>20841.52</v>
      </c>
      <c r="T540" s="48">
        <v>0</v>
      </c>
      <c r="U540" s="48">
        <f t="shared" si="222"/>
        <v>20841.52</v>
      </c>
      <c r="V540" s="31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</row>
    <row r="541" spans="1:37" ht="28.5" x14ac:dyDescent="0.4">
      <c r="A541" s="33">
        <v>461</v>
      </c>
      <c r="B541" s="33">
        <v>396</v>
      </c>
      <c r="C541" s="31" t="s">
        <v>264</v>
      </c>
      <c r="D541" s="33" t="s">
        <v>26</v>
      </c>
      <c r="E541" s="25">
        <v>6</v>
      </c>
      <c r="F541" s="45">
        <f t="shared" si="204"/>
        <v>630</v>
      </c>
      <c r="G541" s="45">
        <f t="shared" si="205"/>
        <v>1386</v>
      </c>
      <c r="H541" s="45">
        <f t="shared" si="206"/>
        <v>2016</v>
      </c>
      <c r="I541" s="25">
        <v>105</v>
      </c>
      <c r="J541" s="25">
        <v>231</v>
      </c>
      <c r="K541" s="25"/>
      <c r="L541" s="24"/>
      <c r="M541" s="24"/>
      <c r="N541" s="24"/>
      <c r="O541" s="65">
        <f t="shared" si="224"/>
        <v>147</v>
      </c>
      <c r="P541" s="47">
        <f>E541*S541</f>
        <v>1129.56</v>
      </c>
      <c r="Q541" s="47">
        <f>E541*T541</f>
        <v>1775.04</v>
      </c>
      <c r="R541" s="48">
        <f t="shared" si="221"/>
        <v>2904.6</v>
      </c>
      <c r="S541" s="48">
        <v>188.26</v>
      </c>
      <c r="T541" s="48">
        <v>295.83999999999997</v>
      </c>
      <c r="U541" s="48">
        <f t="shared" si="222"/>
        <v>484.1</v>
      </c>
      <c r="V541" s="31" t="s">
        <v>316</v>
      </c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</row>
    <row r="542" spans="1:37" ht="42.75" x14ac:dyDescent="0.4">
      <c r="A542" s="33">
        <v>462</v>
      </c>
      <c r="B542" s="33">
        <v>397</v>
      </c>
      <c r="C542" s="31" t="s">
        <v>263</v>
      </c>
      <c r="D542" s="33" t="s">
        <v>34</v>
      </c>
      <c r="E542" s="25">
        <v>0.05</v>
      </c>
      <c r="F542" s="45">
        <f t="shared" si="204"/>
        <v>581.20000000000005</v>
      </c>
      <c r="G542" s="45">
        <f t="shared" si="205"/>
        <v>0</v>
      </c>
      <c r="H542" s="45">
        <f t="shared" si="206"/>
        <v>581.20000000000005</v>
      </c>
      <c r="I542" s="25">
        <v>11624</v>
      </c>
      <c r="J542" s="25"/>
      <c r="K542" s="25"/>
      <c r="L542" s="24"/>
      <c r="M542" s="24"/>
      <c r="N542" s="24"/>
      <c r="O542" s="65">
        <f t="shared" si="224"/>
        <v>16273.6</v>
      </c>
      <c r="P542" s="47">
        <f>E542*S542</f>
        <v>1042.08</v>
      </c>
      <c r="Q542" s="47">
        <f>E542*T542</f>
        <v>0</v>
      </c>
      <c r="R542" s="48">
        <f t="shared" si="221"/>
        <v>1042.08</v>
      </c>
      <c r="S542" s="48">
        <v>20841.52</v>
      </c>
      <c r="T542" s="48">
        <v>0</v>
      </c>
      <c r="U542" s="48">
        <f t="shared" si="222"/>
        <v>20841.52</v>
      </c>
      <c r="V542" s="31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</row>
    <row r="543" spans="1:37" ht="28.5" x14ac:dyDescent="0.4">
      <c r="A543" s="33">
        <v>463</v>
      </c>
      <c r="B543" s="33">
        <v>398</v>
      </c>
      <c r="C543" s="31" t="s">
        <v>272</v>
      </c>
      <c r="D543" s="33" t="s">
        <v>26</v>
      </c>
      <c r="E543" s="25">
        <v>4.5999999999999996</v>
      </c>
      <c r="F543" s="45">
        <f t="shared" si="204"/>
        <v>3072.8</v>
      </c>
      <c r="G543" s="45">
        <f t="shared" si="205"/>
        <v>14168</v>
      </c>
      <c r="H543" s="45">
        <f t="shared" si="206"/>
        <v>17240.8</v>
      </c>
      <c r="I543" s="25">
        <v>668</v>
      </c>
      <c r="J543" s="25">
        <v>3080</v>
      </c>
      <c r="K543" s="25"/>
      <c r="L543" s="24"/>
      <c r="M543" s="24"/>
      <c r="N543" s="24"/>
      <c r="O543" s="65">
        <f t="shared" si="224"/>
        <v>935.2</v>
      </c>
      <c r="P543" s="47">
        <f>E543*S543</f>
        <v>5509.47</v>
      </c>
      <c r="Q543" s="47">
        <f>E543*T543</f>
        <v>18144.88</v>
      </c>
      <c r="R543" s="48">
        <f t="shared" si="221"/>
        <v>23654.35</v>
      </c>
      <c r="S543" s="48">
        <v>1197.71</v>
      </c>
      <c r="T543" s="48">
        <v>3944.54</v>
      </c>
      <c r="U543" s="48">
        <f t="shared" si="222"/>
        <v>5142.25</v>
      </c>
      <c r="V543" s="31" t="s">
        <v>317</v>
      </c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</row>
    <row r="544" spans="1:37" ht="42.75" x14ac:dyDescent="0.4">
      <c r="A544" s="33">
        <v>464</v>
      </c>
      <c r="B544" s="33">
        <v>399</v>
      </c>
      <c r="C544" s="31" t="s">
        <v>263</v>
      </c>
      <c r="D544" s="33" t="s">
        <v>34</v>
      </c>
      <c r="E544" s="25">
        <v>0.02</v>
      </c>
      <c r="F544" s="45">
        <f t="shared" si="204"/>
        <v>232.48</v>
      </c>
      <c r="G544" s="45">
        <f t="shared" si="205"/>
        <v>0</v>
      </c>
      <c r="H544" s="45">
        <f t="shared" si="206"/>
        <v>232.48</v>
      </c>
      <c r="I544" s="25">
        <v>11624</v>
      </c>
      <c r="J544" s="25"/>
      <c r="K544" s="25"/>
      <c r="L544" s="24"/>
      <c r="M544" s="24"/>
      <c r="N544" s="24"/>
      <c r="O544" s="65">
        <f t="shared" si="224"/>
        <v>16273.6</v>
      </c>
      <c r="P544" s="47">
        <f>E544*S544</f>
        <v>416.83</v>
      </c>
      <c r="Q544" s="47">
        <f>E544*T544</f>
        <v>0</v>
      </c>
      <c r="R544" s="48">
        <f t="shared" si="221"/>
        <v>416.83</v>
      </c>
      <c r="S544" s="48">
        <v>20841.52</v>
      </c>
      <c r="T544" s="48">
        <v>0</v>
      </c>
      <c r="U544" s="48">
        <f t="shared" si="222"/>
        <v>20841.52</v>
      </c>
      <c r="V544" s="31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</row>
    <row r="545" spans="1:37" ht="28.5" x14ac:dyDescent="0.4">
      <c r="A545" s="33">
        <v>465</v>
      </c>
      <c r="B545" s="33">
        <v>400</v>
      </c>
      <c r="C545" s="31" t="s">
        <v>268</v>
      </c>
      <c r="D545" s="33" t="s">
        <v>26</v>
      </c>
      <c r="E545" s="25">
        <v>4.5999999999999996</v>
      </c>
      <c r="F545" s="45">
        <f t="shared" si="204"/>
        <v>1311</v>
      </c>
      <c r="G545" s="45">
        <f t="shared" si="205"/>
        <v>4871.3999999999996</v>
      </c>
      <c r="H545" s="45">
        <f t="shared" si="206"/>
        <v>6182.4</v>
      </c>
      <c r="I545" s="25">
        <v>285</v>
      </c>
      <c r="J545" s="25">
        <v>1059</v>
      </c>
      <c r="K545" s="25"/>
      <c r="L545" s="24"/>
      <c r="M545" s="24"/>
      <c r="N545" s="24"/>
      <c r="O545" s="65">
        <f t="shared" si="224"/>
        <v>399</v>
      </c>
      <c r="P545" s="47">
        <f>E545*S545</f>
        <v>2350.6</v>
      </c>
      <c r="Q545" s="47">
        <f>E545*T545</f>
        <v>6238.8</v>
      </c>
      <c r="R545" s="48">
        <f t="shared" si="221"/>
        <v>8589.4</v>
      </c>
      <c r="S545" s="48">
        <v>511</v>
      </c>
      <c r="T545" s="48">
        <v>1356.26</v>
      </c>
      <c r="U545" s="48">
        <f t="shared" si="222"/>
        <v>1867.26</v>
      </c>
      <c r="V545" s="31" t="s">
        <v>318</v>
      </c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</row>
    <row r="546" spans="1:37" x14ac:dyDescent="0.4">
      <c r="A546" s="33"/>
      <c r="B546" s="33"/>
      <c r="C546" s="63" t="s">
        <v>291</v>
      </c>
      <c r="D546" s="106"/>
      <c r="E546" s="107"/>
      <c r="F546" s="45">
        <f t="shared" si="204"/>
        <v>0</v>
      </c>
      <c r="G546" s="45">
        <f t="shared" si="205"/>
        <v>0</v>
      </c>
      <c r="H546" s="45">
        <f t="shared" si="206"/>
        <v>0</v>
      </c>
      <c r="I546" s="25"/>
      <c r="J546" s="25"/>
      <c r="K546" s="25"/>
      <c r="L546" s="24"/>
      <c r="M546" s="24"/>
      <c r="N546" s="24"/>
      <c r="O546" s="52"/>
      <c r="P546" s="47">
        <f>E546*S546</f>
        <v>0</v>
      </c>
      <c r="Q546" s="47">
        <f>E546*T546</f>
        <v>0</v>
      </c>
      <c r="R546" s="48">
        <f t="shared" si="221"/>
        <v>0</v>
      </c>
      <c r="S546" s="48">
        <v>0</v>
      </c>
      <c r="T546" s="48">
        <v>0</v>
      </c>
      <c r="U546" s="48">
        <f t="shared" si="222"/>
        <v>0</v>
      </c>
      <c r="V546" s="31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</row>
    <row r="547" spans="1:37" x14ac:dyDescent="0.4">
      <c r="A547" s="33">
        <v>466</v>
      </c>
      <c r="B547" s="33">
        <v>401</v>
      </c>
      <c r="C547" s="31" t="s">
        <v>262</v>
      </c>
      <c r="D547" s="33" t="s">
        <v>34</v>
      </c>
      <c r="E547" s="25">
        <v>0.25</v>
      </c>
      <c r="F547" s="45">
        <f t="shared" si="204"/>
        <v>5939.25</v>
      </c>
      <c r="G547" s="45">
        <f t="shared" si="205"/>
        <v>0</v>
      </c>
      <c r="H547" s="45">
        <f t="shared" si="206"/>
        <v>5939.25</v>
      </c>
      <c r="I547" s="25">
        <v>23757</v>
      </c>
      <c r="J547" s="25"/>
      <c r="K547" s="25"/>
      <c r="L547" s="24"/>
      <c r="M547" s="24"/>
      <c r="N547" s="24"/>
      <c r="O547" s="46">
        <f>I547*$L$3</f>
        <v>40386.9</v>
      </c>
      <c r="P547" s="47">
        <f>E547*S547</f>
        <v>12930.83</v>
      </c>
      <c r="Q547" s="47">
        <f>E547*T547</f>
        <v>0</v>
      </c>
      <c r="R547" s="48">
        <f t="shared" si="221"/>
        <v>12930.83</v>
      </c>
      <c r="S547" s="48">
        <v>51723.3</v>
      </c>
      <c r="T547" s="48">
        <v>0</v>
      </c>
      <c r="U547" s="48">
        <f t="shared" si="222"/>
        <v>51723.3</v>
      </c>
      <c r="V547" s="31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</row>
    <row r="548" spans="1:37" x14ac:dyDescent="0.4">
      <c r="A548" s="33">
        <v>467</v>
      </c>
      <c r="B548" s="33">
        <v>402</v>
      </c>
      <c r="C548" s="31" t="s">
        <v>55</v>
      </c>
      <c r="D548" s="33" t="s">
        <v>26</v>
      </c>
      <c r="E548" s="25">
        <v>13</v>
      </c>
      <c r="F548" s="45">
        <f t="shared" si="204"/>
        <v>22906.52</v>
      </c>
      <c r="G548" s="45">
        <f t="shared" si="205"/>
        <v>0</v>
      </c>
      <c r="H548" s="45">
        <f t="shared" si="206"/>
        <v>22906.52</v>
      </c>
      <c r="I548" s="25">
        <v>1762.04</v>
      </c>
      <c r="J548" s="25"/>
      <c r="K548" s="25"/>
      <c r="L548" s="24"/>
      <c r="M548" s="24"/>
      <c r="N548" s="24"/>
      <c r="O548" s="65">
        <f t="shared" ref="O548:O555" si="225">I548*$M$3</f>
        <v>2466.86</v>
      </c>
      <c r="P548" s="47">
        <f>E548*S548</f>
        <v>41070.9</v>
      </c>
      <c r="Q548" s="47">
        <f>E548*T548</f>
        <v>0</v>
      </c>
      <c r="R548" s="48">
        <f t="shared" si="221"/>
        <v>41070.9</v>
      </c>
      <c r="S548" s="48">
        <v>3159.3</v>
      </c>
      <c r="T548" s="48">
        <v>0</v>
      </c>
      <c r="U548" s="48">
        <f t="shared" si="222"/>
        <v>3159.3</v>
      </c>
      <c r="V548" s="31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</row>
    <row r="549" spans="1:37" x14ac:dyDescent="0.4">
      <c r="A549" s="33">
        <v>468</v>
      </c>
      <c r="B549" s="33">
        <v>403</v>
      </c>
      <c r="C549" s="31" t="s">
        <v>216</v>
      </c>
      <c r="D549" s="33" t="s">
        <v>26</v>
      </c>
      <c r="E549" s="25">
        <v>13</v>
      </c>
      <c r="F549" s="45">
        <f t="shared" si="204"/>
        <v>1925.04</v>
      </c>
      <c r="G549" s="45">
        <f t="shared" si="205"/>
        <v>0</v>
      </c>
      <c r="H549" s="45">
        <f t="shared" si="206"/>
        <v>1925.04</v>
      </c>
      <c r="I549" s="25">
        <v>148.08000000000001</v>
      </c>
      <c r="J549" s="25"/>
      <c r="K549" s="25"/>
      <c r="L549" s="24"/>
      <c r="M549" s="24"/>
      <c r="N549" s="24"/>
      <c r="O549" s="65">
        <f t="shared" si="225"/>
        <v>207.31</v>
      </c>
      <c r="P549" s="47">
        <f>E549*S549</f>
        <v>3451.5</v>
      </c>
      <c r="Q549" s="47">
        <f>E549*T549</f>
        <v>0</v>
      </c>
      <c r="R549" s="48">
        <f t="shared" si="221"/>
        <v>3451.5</v>
      </c>
      <c r="S549" s="48">
        <v>265.5</v>
      </c>
      <c r="T549" s="48">
        <v>0</v>
      </c>
      <c r="U549" s="48">
        <f t="shared" si="222"/>
        <v>265.5</v>
      </c>
      <c r="V549" s="31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</row>
    <row r="550" spans="1:37" ht="42.75" x14ac:dyDescent="0.4">
      <c r="A550" s="33">
        <v>469</v>
      </c>
      <c r="B550" s="33">
        <v>404</v>
      </c>
      <c r="C550" s="31" t="s">
        <v>263</v>
      </c>
      <c r="D550" s="33" t="s">
        <v>34</v>
      </c>
      <c r="E550" s="25">
        <v>0.02</v>
      </c>
      <c r="F550" s="45">
        <f t="shared" si="204"/>
        <v>232.48</v>
      </c>
      <c r="G550" s="45">
        <f t="shared" si="205"/>
        <v>0</v>
      </c>
      <c r="H550" s="45">
        <f t="shared" si="206"/>
        <v>232.48</v>
      </c>
      <c r="I550" s="25">
        <v>11624</v>
      </c>
      <c r="J550" s="25"/>
      <c r="K550" s="25"/>
      <c r="L550" s="24"/>
      <c r="M550" s="24"/>
      <c r="N550" s="24"/>
      <c r="O550" s="65">
        <f t="shared" si="225"/>
        <v>16273.6</v>
      </c>
      <c r="P550" s="47">
        <f>E550*S550</f>
        <v>416.83</v>
      </c>
      <c r="Q550" s="47">
        <f>E550*T550</f>
        <v>0</v>
      </c>
      <c r="R550" s="48">
        <f t="shared" si="221"/>
        <v>416.83</v>
      </c>
      <c r="S550" s="48">
        <v>20841.52</v>
      </c>
      <c r="T550" s="48">
        <v>0</v>
      </c>
      <c r="U550" s="48">
        <f t="shared" si="222"/>
        <v>20841.52</v>
      </c>
      <c r="V550" s="31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</row>
    <row r="551" spans="1:37" ht="28.5" x14ac:dyDescent="0.4">
      <c r="A551" s="33">
        <v>470</v>
      </c>
      <c r="B551" s="33">
        <v>405</v>
      </c>
      <c r="C551" s="31" t="s">
        <v>264</v>
      </c>
      <c r="D551" s="33" t="s">
        <v>26</v>
      </c>
      <c r="E551" s="25">
        <v>19.5</v>
      </c>
      <c r="F551" s="45">
        <f t="shared" si="204"/>
        <v>2047.5</v>
      </c>
      <c r="G551" s="45">
        <f t="shared" si="205"/>
        <v>4504.5</v>
      </c>
      <c r="H551" s="45">
        <f t="shared" si="206"/>
        <v>6552</v>
      </c>
      <c r="I551" s="25">
        <v>105</v>
      </c>
      <c r="J551" s="25">
        <v>231</v>
      </c>
      <c r="K551" s="25"/>
      <c r="L551" s="24"/>
      <c r="M551" s="24"/>
      <c r="N551" s="24"/>
      <c r="O551" s="65">
        <f t="shared" si="225"/>
        <v>147</v>
      </c>
      <c r="P551" s="47">
        <f>E551*S551</f>
        <v>3671.07</v>
      </c>
      <c r="Q551" s="47">
        <f>E551*T551</f>
        <v>5768.88</v>
      </c>
      <c r="R551" s="48">
        <f t="shared" si="221"/>
        <v>9439.9500000000007</v>
      </c>
      <c r="S551" s="48">
        <v>188.26</v>
      </c>
      <c r="T551" s="48">
        <v>295.83999999999997</v>
      </c>
      <c r="U551" s="48">
        <f t="shared" si="222"/>
        <v>484.1</v>
      </c>
      <c r="V551" s="31" t="s">
        <v>319</v>
      </c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</row>
    <row r="552" spans="1:37" ht="42.75" x14ac:dyDescent="0.4">
      <c r="A552" s="33">
        <v>471</v>
      </c>
      <c r="B552" s="33">
        <v>406</v>
      </c>
      <c r="C552" s="31" t="s">
        <v>263</v>
      </c>
      <c r="D552" s="33" t="s">
        <v>34</v>
      </c>
      <c r="E552" s="25">
        <v>0.25</v>
      </c>
      <c r="F552" s="45">
        <f t="shared" si="204"/>
        <v>2906</v>
      </c>
      <c r="G552" s="45">
        <f t="shared" si="205"/>
        <v>0</v>
      </c>
      <c r="H552" s="45">
        <f t="shared" si="206"/>
        <v>2906</v>
      </c>
      <c r="I552" s="25">
        <v>11624</v>
      </c>
      <c r="J552" s="25"/>
      <c r="K552" s="25"/>
      <c r="L552" s="24"/>
      <c r="M552" s="24"/>
      <c r="N552" s="24"/>
      <c r="O552" s="65">
        <f t="shared" si="225"/>
        <v>16273.6</v>
      </c>
      <c r="P552" s="47">
        <f>E552*S552</f>
        <v>5210.38</v>
      </c>
      <c r="Q552" s="47">
        <f>E552*T552</f>
        <v>0</v>
      </c>
      <c r="R552" s="48">
        <f t="shared" si="221"/>
        <v>5210.38</v>
      </c>
      <c r="S552" s="48">
        <v>20841.52</v>
      </c>
      <c r="T552" s="48">
        <v>0</v>
      </c>
      <c r="U552" s="48">
        <f t="shared" si="222"/>
        <v>20841.52</v>
      </c>
      <c r="V552" s="31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</row>
    <row r="553" spans="1:37" ht="28.5" x14ac:dyDescent="0.4">
      <c r="A553" s="33">
        <v>472</v>
      </c>
      <c r="B553" s="33">
        <v>407</v>
      </c>
      <c r="C553" s="31" t="s">
        <v>301</v>
      </c>
      <c r="D553" s="33" t="s">
        <v>26</v>
      </c>
      <c r="E553" s="25">
        <v>2.5</v>
      </c>
      <c r="F553" s="45">
        <f t="shared" si="204"/>
        <v>16020</v>
      </c>
      <c r="G553" s="45">
        <f t="shared" si="205"/>
        <v>77000</v>
      </c>
      <c r="H553" s="45">
        <f t="shared" si="206"/>
        <v>93020</v>
      </c>
      <c r="I553" s="25">
        <v>6408</v>
      </c>
      <c r="J553" s="25">
        <v>30800</v>
      </c>
      <c r="K553" s="25"/>
      <c r="L553" s="24"/>
      <c r="M553" s="24"/>
      <c r="N553" s="24"/>
      <c r="O553" s="65">
        <f t="shared" si="225"/>
        <v>8971.2000000000007</v>
      </c>
      <c r="P553" s="47">
        <f>E553*S553</f>
        <v>28723.43</v>
      </c>
      <c r="Q553" s="47">
        <f>E553*T553</f>
        <v>98613.5</v>
      </c>
      <c r="R553" s="48">
        <f t="shared" si="221"/>
        <v>127336.93</v>
      </c>
      <c r="S553" s="48">
        <v>11489.37</v>
      </c>
      <c r="T553" s="48">
        <v>39445.4</v>
      </c>
      <c r="U553" s="48">
        <f t="shared" si="222"/>
        <v>50934.77</v>
      </c>
      <c r="V553" s="31" t="s">
        <v>320</v>
      </c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</row>
    <row r="554" spans="1:37" ht="42.75" x14ac:dyDescent="0.4">
      <c r="A554" s="33">
        <v>473</v>
      </c>
      <c r="B554" s="33">
        <v>408</v>
      </c>
      <c r="C554" s="31" t="s">
        <v>263</v>
      </c>
      <c r="D554" s="33" t="s">
        <v>34</v>
      </c>
      <c r="E554" s="25">
        <v>0.03</v>
      </c>
      <c r="F554" s="45">
        <f t="shared" si="204"/>
        <v>348.72</v>
      </c>
      <c r="G554" s="45">
        <f t="shared" si="205"/>
        <v>0</v>
      </c>
      <c r="H554" s="45">
        <f t="shared" si="206"/>
        <v>348.72</v>
      </c>
      <c r="I554" s="25">
        <v>11624</v>
      </c>
      <c r="J554" s="25"/>
      <c r="K554" s="25"/>
      <c r="L554" s="24"/>
      <c r="M554" s="24"/>
      <c r="N554" s="24"/>
      <c r="O554" s="65">
        <f t="shared" si="225"/>
        <v>16273.6</v>
      </c>
      <c r="P554" s="47">
        <f>E554*S554</f>
        <v>625.25</v>
      </c>
      <c r="Q554" s="47">
        <f>E554*T554</f>
        <v>0</v>
      </c>
      <c r="R554" s="48">
        <f t="shared" si="221"/>
        <v>625.25</v>
      </c>
      <c r="S554" s="48">
        <v>20841.52</v>
      </c>
      <c r="T554" s="48">
        <v>0</v>
      </c>
      <c r="U554" s="48">
        <f t="shared" si="222"/>
        <v>20841.52</v>
      </c>
      <c r="V554" s="31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</row>
    <row r="555" spans="1:37" ht="28.5" x14ac:dyDescent="0.4">
      <c r="A555" s="33">
        <v>474</v>
      </c>
      <c r="B555" s="33">
        <v>409</v>
      </c>
      <c r="C555" s="31" t="s">
        <v>268</v>
      </c>
      <c r="D555" s="33" t="s">
        <v>26</v>
      </c>
      <c r="E555" s="25">
        <v>5</v>
      </c>
      <c r="F555" s="45">
        <f t="shared" si="204"/>
        <v>1425</v>
      </c>
      <c r="G555" s="45">
        <f t="shared" si="205"/>
        <v>5295</v>
      </c>
      <c r="H555" s="45">
        <f t="shared" si="206"/>
        <v>6720</v>
      </c>
      <c r="I555" s="25">
        <v>285</v>
      </c>
      <c r="J555" s="25">
        <v>1059</v>
      </c>
      <c r="K555" s="25"/>
      <c r="L555" s="24"/>
      <c r="M555" s="24"/>
      <c r="N555" s="24"/>
      <c r="O555" s="65">
        <f t="shared" si="225"/>
        <v>399</v>
      </c>
      <c r="P555" s="47">
        <f>E555*S555</f>
        <v>2555</v>
      </c>
      <c r="Q555" s="47">
        <f>E555*T555</f>
        <v>6781.3</v>
      </c>
      <c r="R555" s="48">
        <f t="shared" si="221"/>
        <v>9336.2999999999993</v>
      </c>
      <c r="S555" s="48">
        <v>511</v>
      </c>
      <c r="T555" s="48">
        <v>1356.26</v>
      </c>
      <c r="U555" s="48">
        <f t="shared" si="222"/>
        <v>1867.26</v>
      </c>
      <c r="V555" s="31" t="s">
        <v>321</v>
      </c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</row>
    <row r="556" spans="1:37" x14ac:dyDescent="0.4">
      <c r="A556" s="33"/>
      <c r="B556" s="33"/>
      <c r="C556" s="40" t="s">
        <v>294</v>
      </c>
      <c r="D556" s="106"/>
      <c r="E556" s="107"/>
      <c r="F556" s="45">
        <f t="shared" si="204"/>
        <v>0</v>
      </c>
      <c r="G556" s="45">
        <f t="shared" si="205"/>
        <v>0</v>
      </c>
      <c r="H556" s="45">
        <f t="shared" si="206"/>
        <v>0</v>
      </c>
      <c r="I556" s="25"/>
      <c r="J556" s="25"/>
      <c r="K556" s="25"/>
      <c r="L556" s="24"/>
      <c r="M556" s="24"/>
      <c r="N556" s="24"/>
      <c r="O556" s="52"/>
      <c r="P556" s="47">
        <f>E556*S556</f>
        <v>0</v>
      </c>
      <c r="Q556" s="47">
        <f>E556*T556</f>
        <v>0</v>
      </c>
      <c r="R556" s="48">
        <f t="shared" si="221"/>
        <v>0</v>
      </c>
      <c r="S556" s="48">
        <v>0</v>
      </c>
      <c r="T556" s="48">
        <v>0</v>
      </c>
      <c r="U556" s="48">
        <f t="shared" si="222"/>
        <v>0</v>
      </c>
      <c r="V556" s="31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</row>
    <row r="557" spans="1:37" x14ac:dyDescent="0.4">
      <c r="A557" s="33">
        <v>475</v>
      </c>
      <c r="B557" s="33">
        <v>410</v>
      </c>
      <c r="C557" s="31" t="s">
        <v>262</v>
      </c>
      <c r="D557" s="33" t="s">
        <v>34</v>
      </c>
      <c r="E557" s="25">
        <v>0.22</v>
      </c>
      <c r="F557" s="45">
        <f t="shared" si="204"/>
        <v>5226.54</v>
      </c>
      <c r="G557" s="45">
        <f t="shared" si="205"/>
        <v>0</v>
      </c>
      <c r="H557" s="45">
        <f t="shared" si="206"/>
        <v>5226.54</v>
      </c>
      <c r="I557" s="25">
        <v>23757</v>
      </c>
      <c r="J557" s="25"/>
      <c r="K557" s="25"/>
      <c r="L557" s="24"/>
      <c r="M557" s="24"/>
      <c r="N557" s="24"/>
      <c r="O557" s="46">
        <f>I557*$L$3</f>
        <v>40386.9</v>
      </c>
      <c r="P557" s="47">
        <f>E557*S557</f>
        <v>11379.13</v>
      </c>
      <c r="Q557" s="47">
        <f>E557*T557</f>
        <v>0</v>
      </c>
      <c r="R557" s="48">
        <f t="shared" si="221"/>
        <v>11379.13</v>
      </c>
      <c r="S557" s="48">
        <v>51723.3</v>
      </c>
      <c r="T557" s="48">
        <v>0</v>
      </c>
      <c r="U557" s="48">
        <f t="shared" si="222"/>
        <v>51723.3</v>
      </c>
      <c r="V557" s="31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</row>
    <row r="558" spans="1:37" x14ac:dyDescent="0.4">
      <c r="A558" s="33">
        <v>476</v>
      </c>
      <c r="B558" s="33">
        <v>411</v>
      </c>
      <c r="C558" s="31" t="s">
        <v>55</v>
      </c>
      <c r="D558" s="33" t="s">
        <v>26</v>
      </c>
      <c r="E558" s="25">
        <v>56.4</v>
      </c>
      <c r="F558" s="45">
        <f t="shared" si="204"/>
        <v>99379.06</v>
      </c>
      <c r="G558" s="45">
        <f t="shared" si="205"/>
        <v>0</v>
      </c>
      <c r="H558" s="45">
        <f t="shared" si="206"/>
        <v>99379.06</v>
      </c>
      <c r="I558" s="25">
        <v>1762.04</v>
      </c>
      <c r="J558" s="25"/>
      <c r="K558" s="25"/>
      <c r="L558" s="24"/>
      <c r="M558" s="24"/>
      <c r="N558" s="24"/>
      <c r="O558" s="65">
        <f t="shared" ref="O558:O565" si="226">I558*$M$3</f>
        <v>2466.86</v>
      </c>
      <c r="P558" s="47">
        <f>E558*S558</f>
        <v>178184.52</v>
      </c>
      <c r="Q558" s="47">
        <f>E558*T558</f>
        <v>0</v>
      </c>
      <c r="R558" s="48">
        <f t="shared" si="221"/>
        <v>178184.52</v>
      </c>
      <c r="S558" s="48">
        <v>3159.3</v>
      </c>
      <c r="T558" s="48">
        <v>0</v>
      </c>
      <c r="U558" s="48">
        <f t="shared" si="222"/>
        <v>3159.3</v>
      </c>
      <c r="V558" s="31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</row>
    <row r="559" spans="1:37" x14ac:dyDescent="0.4">
      <c r="A559" s="33">
        <v>477</v>
      </c>
      <c r="B559" s="33">
        <v>412</v>
      </c>
      <c r="C559" s="31" t="s">
        <v>216</v>
      </c>
      <c r="D559" s="33" t="s">
        <v>26</v>
      </c>
      <c r="E559" s="25">
        <v>56.4</v>
      </c>
      <c r="F559" s="45">
        <f t="shared" si="204"/>
        <v>8351.7099999999991</v>
      </c>
      <c r="G559" s="45">
        <f t="shared" si="205"/>
        <v>0</v>
      </c>
      <c r="H559" s="45">
        <f t="shared" si="206"/>
        <v>8351.7099999999991</v>
      </c>
      <c r="I559" s="25">
        <v>148.08000000000001</v>
      </c>
      <c r="J559" s="25"/>
      <c r="K559" s="25"/>
      <c r="L559" s="24"/>
      <c r="M559" s="24"/>
      <c r="N559" s="24"/>
      <c r="O559" s="65">
        <f t="shared" si="226"/>
        <v>207.31</v>
      </c>
      <c r="P559" s="47">
        <f>E559*S559</f>
        <v>14974.2</v>
      </c>
      <c r="Q559" s="47">
        <f>E559*T559</f>
        <v>0</v>
      </c>
      <c r="R559" s="48">
        <f t="shared" si="221"/>
        <v>14974.2</v>
      </c>
      <c r="S559" s="48">
        <v>265.5</v>
      </c>
      <c r="T559" s="48">
        <v>0</v>
      </c>
      <c r="U559" s="48">
        <f t="shared" si="222"/>
        <v>265.5</v>
      </c>
      <c r="V559" s="31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</row>
    <row r="560" spans="1:37" ht="42.75" x14ac:dyDescent="0.4">
      <c r="A560" s="33">
        <v>478</v>
      </c>
      <c r="B560" s="33">
        <v>413</v>
      </c>
      <c r="C560" s="31" t="s">
        <v>263</v>
      </c>
      <c r="D560" s="33" t="s">
        <v>34</v>
      </c>
      <c r="E560" s="25">
        <v>0.03</v>
      </c>
      <c r="F560" s="45">
        <f t="shared" si="204"/>
        <v>348.72</v>
      </c>
      <c r="G560" s="45">
        <f t="shared" si="205"/>
        <v>0</v>
      </c>
      <c r="H560" s="45">
        <f t="shared" si="206"/>
        <v>348.72</v>
      </c>
      <c r="I560" s="25">
        <v>11624</v>
      </c>
      <c r="J560" s="25"/>
      <c r="K560" s="25"/>
      <c r="L560" s="24"/>
      <c r="M560" s="24"/>
      <c r="N560" s="24"/>
      <c r="O560" s="65">
        <f t="shared" si="226"/>
        <v>16273.6</v>
      </c>
      <c r="P560" s="47">
        <f>E560*S560</f>
        <v>625.25</v>
      </c>
      <c r="Q560" s="47">
        <f>E560*T560</f>
        <v>0</v>
      </c>
      <c r="R560" s="48">
        <f t="shared" si="221"/>
        <v>625.25</v>
      </c>
      <c r="S560" s="48">
        <v>20841.52</v>
      </c>
      <c r="T560" s="48">
        <v>0</v>
      </c>
      <c r="U560" s="48">
        <f t="shared" si="222"/>
        <v>20841.52</v>
      </c>
      <c r="V560" s="31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</row>
    <row r="561" spans="1:37" ht="28.5" x14ac:dyDescent="0.4">
      <c r="A561" s="33">
        <v>479</v>
      </c>
      <c r="B561" s="33">
        <v>414</v>
      </c>
      <c r="C561" s="31" t="s">
        <v>264</v>
      </c>
      <c r="D561" s="33" t="s">
        <v>26</v>
      </c>
      <c r="E561" s="25">
        <v>28.2</v>
      </c>
      <c r="F561" s="45">
        <f t="shared" si="204"/>
        <v>2961</v>
      </c>
      <c r="G561" s="45">
        <f t="shared" si="205"/>
        <v>6514.2</v>
      </c>
      <c r="H561" s="45">
        <f t="shared" si="206"/>
        <v>9475.2000000000007</v>
      </c>
      <c r="I561" s="25">
        <v>105</v>
      </c>
      <c r="J561" s="25">
        <v>231</v>
      </c>
      <c r="K561" s="25"/>
      <c r="L561" s="24"/>
      <c r="M561" s="24"/>
      <c r="N561" s="24"/>
      <c r="O561" s="65">
        <f t="shared" si="226"/>
        <v>147</v>
      </c>
      <c r="P561" s="47">
        <f>E561*S561</f>
        <v>5308.93</v>
      </c>
      <c r="Q561" s="47">
        <f>E561*T561</f>
        <v>8342.69</v>
      </c>
      <c r="R561" s="48">
        <f t="shared" si="221"/>
        <v>13651.62</v>
      </c>
      <c r="S561" s="48">
        <v>188.26</v>
      </c>
      <c r="T561" s="48">
        <v>295.83999999999997</v>
      </c>
      <c r="U561" s="48">
        <f t="shared" si="222"/>
        <v>484.1</v>
      </c>
      <c r="V561" s="31" t="s">
        <v>322</v>
      </c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</row>
    <row r="562" spans="1:37" ht="42.75" x14ac:dyDescent="0.4">
      <c r="A562" s="33">
        <v>480</v>
      </c>
      <c r="B562" s="33">
        <v>415</v>
      </c>
      <c r="C562" s="31" t="s">
        <v>263</v>
      </c>
      <c r="D562" s="33" t="s">
        <v>34</v>
      </c>
      <c r="E562" s="25">
        <v>0.22</v>
      </c>
      <c r="F562" s="45">
        <f t="shared" si="204"/>
        <v>2557.2800000000002</v>
      </c>
      <c r="G562" s="45">
        <f t="shared" si="205"/>
        <v>0</v>
      </c>
      <c r="H562" s="45">
        <f t="shared" si="206"/>
        <v>2557.2800000000002</v>
      </c>
      <c r="I562" s="25">
        <v>11624</v>
      </c>
      <c r="J562" s="25"/>
      <c r="K562" s="25"/>
      <c r="L562" s="24"/>
      <c r="M562" s="24"/>
      <c r="N562" s="24"/>
      <c r="O562" s="65">
        <f t="shared" si="226"/>
        <v>16273.6</v>
      </c>
      <c r="P562" s="47">
        <f>E562*S562</f>
        <v>4585.13</v>
      </c>
      <c r="Q562" s="47">
        <f>E562*T562</f>
        <v>0</v>
      </c>
      <c r="R562" s="48">
        <f t="shared" si="221"/>
        <v>4585.13</v>
      </c>
      <c r="S562" s="48">
        <v>20841.52</v>
      </c>
      <c r="T562" s="48">
        <v>0</v>
      </c>
      <c r="U562" s="48">
        <f t="shared" si="222"/>
        <v>20841.52</v>
      </c>
      <c r="V562" s="31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</row>
    <row r="563" spans="1:37" ht="28.5" x14ac:dyDescent="0.4">
      <c r="A563" s="33">
        <v>481</v>
      </c>
      <c r="B563" s="33">
        <v>416</v>
      </c>
      <c r="C563" s="31" t="s">
        <v>272</v>
      </c>
      <c r="D563" s="33" t="s">
        <v>26</v>
      </c>
      <c r="E563" s="25">
        <v>21.5</v>
      </c>
      <c r="F563" s="45">
        <f t="shared" si="204"/>
        <v>14362</v>
      </c>
      <c r="G563" s="45">
        <f t="shared" si="205"/>
        <v>66220</v>
      </c>
      <c r="H563" s="45">
        <f t="shared" si="206"/>
        <v>80582</v>
      </c>
      <c r="I563" s="25">
        <v>668</v>
      </c>
      <c r="J563" s="25">
        <v>3080</v>
      </c>
      <c r="K563" s="25"/>
      <c r="L563" s="24"/>
      <c r="M563" s="24"/>
      <c r="N563" s="24"/>
      <c r="O563" s="65">
        <f t="shared" si="226"/>
        <v>935.2</v>
      </c>
      <c r="P563" s="47">
        <f>E563*S563</f>
        <v>25750.77</v>
      </c>
      <c r="Q563" s="47">
        <f>E563*T563</f>
        <v>84807.61</v>
      </c>
      <c r="R563" s="48">
        <f t="shared" si="221"/>
        <v>110558.38</v>
      </c>
      <c r="S563" s="48">
        <v>1197.71</v>
      </c>
      <c r="T563" s="48">
        <v>3944.54</v>
      </c>
      <c r="U563" s="48">
        <f t="shared" si="222"/>
        <v>5142.25</v>
      </c>
      <c r="V563" s="31" t="s">
        <v>323</v>
      </c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</row>
    <row r="564" spans="1:37" ht="42.75" x14ac:dyDescent="0.4">
      <c r="A564" s="33">
        <v>482</v>
      </c>
      <c r="B564" s="33">
        <v>417</v>
      </c>
      <c r="C564" s="31" t="s">
        <v>263</v>
      </c>
      <c r="D564" s="33" t="s">
        <v>34</v>
      </c>
      <c r="E564" s="25">
        <v>0.11</v>
      </c>
      <c r="F564" s="45">
        <f t="shared" si="204"/>
        <v>1278.6400000000001</v>
      </c>
      <c r="G564" s="45">
        <f t="shared" si="205"/>
        <v>0</v>
      </c>
      <c r="H564" s="45">
        <f t="shared" si="206"/>
        <v>1278.6400000000001</v>
      </c>
      <c r="I564" s="25">
        <v>11624</v>
      </c>
      <c r="J564" s="25"/>
      <c r="K564" s="25"/>
      <c r="L564" s="24"/>
      <c r="M564" s="24"/>
      <c r="N564" s="24"/>
      <c r="O564" s="65">
        <f t="shared" si="226"/>
        <v>16273.6</v>
      </c>
      <c r="P564" s="47">
        <f>E564*S564</f>
        <v>2292.5700000000002</v>
      </c>
      <c r="Q564" s="47">
        <f>E564*T564</f>
        <v>0</v>
      </c>
      <c r="R564" s="48">
        <f t="shared" si="221"/>
        <v>2292.5700000000002</v>
      </c>
      <c r="S564" s="48">
        <v>20841.52</v>
      </c>
      <c r="T564" s="48">
        <v>0</v>
      </c>
      <c r="U564" s="48">
        <f t="shared" si="222"/>
        <v>20841.52</v>
      </c>
      <c r="V564" s="31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</row>
    <row r="565" spans="1:37" ht="28.5" x14ac:dyDescent="0.4">
      <c r="A565" s="33">
        <v>483</v>
      </c>
      <c r="B565" s="33">
        <v>418</v>
      </c>
      <c r="C565" s="31" t="s">
        <v>268</v>
      </c>
      <c r="D565" s="33" t="s">
        <v>26</v>
      </c>
      <c r="E565" s="25">
        <v>21.5</v>
      </c>
      <c r="F565" s="45">
        <f t="shared" si="204"/>
        <v>6127.5</v>
      </c>
      <c r="G565" s="45">
        <f t="shared" si="205"/>
        <v>22768.5</v>
      </c>
      <c r="H565" s="45">
        <f t="shared" si="206"/>
        <v>28896</v>
      </c>
      <c r="I565" s="25">
        <v>285</v>
      </c>
      <c r="J565" s="25">
        <v>1059</v>
      </c>
      <c r="K565" s="25"/>
      <c r="L565" s="24"/>
      <c r="M565" s="24"/>
      <c r="N565" s="24"/>
      <c r="O565" s="65">
        <f t="shared" si="226"/>
        <v>399</v>
      </c>
      <c r="P565" s="47">
        <f>E565*S565</f>
        <v>10986.5</v>
      </c>
      <c r="Q565" s="47">
        <f>E565*T565</f>
        <v>29159.59</v>
      </c>
      <c r="R565" s="48">
        <f t="shared" si="221"/>
        <v>40146.089999999997</v>
      </c>
      <c r="S565" s="48">
        <v>511</v>
      </c>
      <c r="T565" s="48">
        <v>1356.26</v>
      </c>
      <c r="U565" s="48">
        <f t="shared" si="222"/>
        <v>1867.26</v>
      </c>
      <c r="V565" s="31" t="s">
        <v>324</v>
      </c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</row>
    <row r="566" spans="1:37" x14ac:dyDescent="0.4">
      <c r="A566" s="33"/>
      <c r="B566" s="33"/>
      <c r="C566" s="40" t="s">
        <v>325</v>
      </c>
      <c r="D566" s="106"/>
      <c r="E566" s="107"/>
      <c r="F566" s="45">
        <f t="shared" si="204"/>
        <v>0</v>
      </c>
      <c r="G566" s="45">
        <f t="shared" si="205"/>
        <v>0</v>
      </c>
      <c r="H566" s="45">
        <f t="shared" si="206"/>
        <v>0</v>
      </c>
      <c r="I566" s="25"/>
      <c r="J566" s="25"/>
      <c r="K566" s="25"/>
      <c r="L566" s="24"/>
      <c r="M566" s="24"/>
      <c r="N566" s="24"/>
      <c r="O566" s="52"/>
      <c r="P566" s="47">
        <f>E566*S566</f>
        <v>0</v>
      </c>
      <c r="Q566" s="47">
        <f>E566*T566</f>
        <v>0</v>
      </c>
      <c r="R566" s="48">
        <f t="shared" si="221"/>
        <v>0</v>
      </c>
      <c r="S566" s="48">
        <v>0</v>
      </c>
      <c r="T566" s="48">
        <v>0</v>
      </c>
      <c r="U566" s="48">
        <f t="shared" si="222"/>
        <v>0</v>
      </c>
      <c r="V566" s="31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</row>
    <row r="567" spans="1:37" x14ac:dyDescent="0.4">
      <c r="A567" s="33"/>
      <c r="B567" s="33"/>
      <c r="C567" s="40" t="s">
        <v>326</v>
      </c>
      <c r="D567" s="106"/>
      <c r="E567" s="107"/>
      <c r="F567" s="45">
        <f t="shared" si="204"/>
        <v>0</v>
      </c>
      <c r="G567" s="45">
        <f t="shared" si="205"/>
        <v>0</v>
      </c>
      <c r="H567" s="45">
        <f t="shared" si="206"/>
        <v>0</v>
      </c>
      <c r="I567" s="25"/>
      <c r="J567" s="25"/>
      <c r="K567" s="25"/>
      <c r="L567" s="24"/>
      <c r="M567" s="24"/>
      <c r="N567" s="24"/>
      <c r="O567" s="52"/>
      <c r="P567" s="47">
        <f>E567*S567</f>
        <v>0</v>
      </c>
      <c r="Q567" s="47">
        <f>E567*T567</f>
        <v>0</v>
      </c>
      <c r="R567" s="48">
        <f t="shared" si="221"/>
        <v>0</v>
      </c>
      <c r="S567" s="48">
        <v>0</v>
      </c>
      <c r="T567" s="48">
        <v>0</v>
      </c>
      <c r="U567" s="48">
        <f t="shared" si="222"/>
        <v>0</v>
      </c>
      <c r="V567" s="31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</row>
    <row r="568" spans="1:37" x14ac:dyDescent="0.4">
      <c r="A568" s="33">
        <v>484</v>
      </c>
      <c r="B568" s="33">
        <v>419</v>
      </c>
      <c r="C568" s="31" t="s">
        <v>262</v>
      </c>
      <c r="D568" s="33" t="s">
        <v>34</v>
      </c>
      <c r="E568" s="25">
        <v>0.06</v>
      </c>
      <c r="F568" s="45">
        <f t="shared" si="204"/>
        <v>1425.42</v>
      </c>
      <c r="G568" s="45">
        <f t="shared" si="205"/>
        <v>0</v>
      </c>
      <c r="H568" s="45">
        <f t="shared" si="206"/>
        <v>1425.42</v>
      </c>
      <c r="I568" s="25">
        <v>23757</v>
      </c>
      <c r="J568" s="25"/>
      <c r="K568" s="25"/>
      <c r="L568" s="24"/>
      <c r="M568" s="24"/>
      <c r="N568" s="24"/>
      <c r="O568" s="46">
        <f>I568*$L$3</f>
        <v>40386.9</v>
      </c>
      <c r="P568" s="47">
        <f>E568*S568</f>
        <v>3103.4</v>
      </c>
      <c r="Q568" s="47">
        <f>E568*T568</f>
        <v>0</v>
      </c>
      <c r="R568" s="48">
        <f t="shared" si="221"/>
        <v>3103.4</v>
      </c>
      <c r="S568" s="48">
        <v>51723.3</v>
      </c>
      <c r="T568" s="48">
        <v>0</v>
      </c>
      <c r="U568" s="48">
        <f t="shared" si="222"/>
        <v>51723.3</v>
      </c>
      <c r="V568" s="31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</row>
    <row r="569" spans="1:37" x14ac:dyDescent="0.4">
      <c r="A569" s="33">
        <v>485</v>
      </c>
      <c r="B569" s="33">
        <v>420</v>
      </c>
      <c r="C569" s="31" t="s">
        <v>55</v>
      </c>
      <c r="D569" s="33" t="s">
        <v>26</v>
      </c>
      <c r="E569" s="25">
        <v>3.4</v>
      </c>
      <c r="F569" s="45">
        <f t="shared" si="204"/>
        <v>5990.94</v>
      </c>
      <c r="G569" s="45">
        <f t="shared" si="205"/>
        <v>0</v>
      </c>
      <c r="H569" s="45">
        <f t="shared" si="206"/>
        <v>5990.94</v>
      </c>
      <c r="I569" s="25">
        <v>1762.04</v>
      </c>
      <c r="J569" s="25"/>
      <c r="K569" s="25"/>
      <c r="L569" s="24"/>
      <c r="M569" s="24"/>
      <c r="N569" s="24"/>
      <c r="O569" s="65">
        <f t="shared" ref="O569:O576" si="227">I569*$M$3</f>
        <v>2466.86</v>
      </c>
      <c r="P569" s="47">
        <f>E569*S569</f>
        <v>10741.62</v>
      </c>
      <c r="Q569" s="47">
        <f>E569*T569</f>
        <v>0</v>
      </c>
      <c r="R569" s="48">
        <f t="shared" si="221"/>
        <v>10741.62</v>
      </c>
      <c r="S569" s="48">
        <v>3159.3</v>
      </c>
      <c r="T569" s="48">
        <v>0</v>
      </c>
      <c r="U569" s="48">
        <f t="shared" si="222"/>
        <v>3159.3</v>
      </c>
      <c r="V569" s="31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</row>
    <row r="570" spans="1:37" x14ac:dyDescent="0.4">
      <c r="A570" s="33">
        <v>486</v>
      </c>
      <c r="B570" s="33">
        <v>421</v>
      </c>
      <c r="C570" s="31" t="s">
        <v>216</v>
      </c>
      <c r="D570" s="33" t="s">
        <v>26</v>
      </c>
      <c r="E570" s="25">
        <v>3.4</v>
      </c>
      <c r="F570" s="45">
        <f t="shared" si="204"/>
        <v>503.47</v>
      </c>
      <c r="G570" s="45">
        <f t="shared" si="205"/>
        <v>0</v>
      </c>
      <c r="H570" s="45">
        <f t="shared" si="206"/>
        <v>503.47</v>
      </c>
      <c r="I570" s="25">
        <v>148.08000000000001</v>
      </c>
      <c r="J570" s="25"/>
      <c r="K570" s="25"/>
      <c r="L570" s="24"/>
      <c r="M570" s="24"/>
      <c r="N570" s="24"/>
      <c r="O570" s="65">
        <f t="shared" si="227"/>
        <v>207.31</v>
      </c>
      <c r="P570" s="47">
        <f>E570*S570</f>
        <v>902.7</v>
      </c>
      <c r="Q570" s="47">
        <f>E570*T570</f>
        <v>0</v>
      </c>
      <c r="R570" s="48">
        <f t="shared" si="221"/>
        <v>902.7</v>
      </c>
      <c r="S570" s="48">
        <v>265.5</v>
      </c>
      <c r="T570" s="48">
        <v>0</v>
      </c>
      <c r="U570" s="48">
        <f t="shared" si="222"/>
        <v>265.5</v>
      </c>
      <c r="V570" s="31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</row>
    <row r="571" spans="1:37" ht="42.75" x14ac:dyDescent="0.4">
      <c r="A571" s="33">
        <v>487</v>
      </c>
      <c r="B571" s="33">
        <v>422</v>
      </c>
      <c r="C571" s="31" t="s">
        <v>263</v>
      </c>
      <c r="D571" s="33" t="s">
        <v>34</v>
      </c>
      <c r="E571" s="25">
        <v>0</v>
      </c>
      <c r="F571" s="45">
        <f t="shared" si="204"/>
        <v>0</v>
      </c>
      <c r="G571" s="45">
        <f t="shared" si="205"/>
        <v>0</v>
      </c>
      <c r="H571" s="45">
        <f t="shared" si="206"/>
        <v>0</v>
      </c>
      <c r="I571" s="25">
        <v>11624</v>
      </c>
      <c r="J571" s="25"/>
      <c r="K571" s="25"/>
      <c r="L571" s="24"/>
      <c r="M571" s="24"/>
      <c r="N571" s="24"/>
      <c r="O571" s="65">
        <f t="shared" si="227"/>
        <v>16273.6</v>
      </c>
      <c r="P571" s="47">
        <f>E571*S571</f>
        <v>0</v>
      </c>
      <c r="Q571" s="47">
        <f>E571*T571</f>
        <v>0</v>
      </c>
      <c r="R571" s="48">
        <f t="shared" si="221"/>
        <v>0</v>
      </c>
      <c r="S571" s="48">
        <v>20841.52</v>
      </c>
      <c r="T571" s="48">
        <v>0</v>
      </c>
      <c r="U571" s="48">
        <f t="shared" si="222"/>
        <v>20841.52</v>
      </c>
      <c r="V571" s="31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</row>
    <row r="572" spans="1:37" ht="28.5" x14ac:dyDescent="0.4">
      <c r="A572" s="33">
        <v>488</v>
      </c>
      <c r="B572" s="33">
        <v>423</v>
      </c>
      <c r="C572" s="31" t="s">
        <v>264</v>
      </c>
      <c r="D572" s="33" t="s">
        <v>26</v>
      </c>
      <c r="E572" s="25">
        <v>1.7</v>
      </c>
      <c r="F572" s="45">
        <f t="shared" si="204"/>
        <v>178.5</v>
      </c>
      <c r="G572" s="45">
        <f t="shared" si="205"/>
        <v>392.7</v>
      </c>
      <c r="H572" s="45">
        <f t="shared" si="206"/>
        <v>571.20000000000005</v>
      </c>
      <c r="I572" s="25">
        <v>105</v>
      </c>
      <c r="J572" s="25">
        <v>231</v>
      </c>
      <c r="K572" s="25"/>
      <c r="L572" s="24"/>
      <c r="M572" s="24"/>
      <c r="N572" s="24"/>
      <c r="O572" s="65">
        <f t="shared" si="227"/>
        <v>147</v>
      </c>
      <c r="P572" s="47">
        <f>E572*S572</f>
        <v>320.04000000000002</v>
      </c>
      <c r="Q572" s="47">
        <f>E572*T572</f>
        <v>502.93</v>
      </c>
      <c r="R572" s="48">
        <f t="shared" si="221"/>
        <v>822.97</v>
      </c>
      <c r="S572" s="48">
        <v>188.26</v>
      </c>
      <c r="T572" s="48">
        <v>295.83999999999997</v>
      </c>
      <c r="U572" s="48">
        <f t="shared" si="222"/>
        <v>484.1</v>
      </c>
      <c r="V572" s="31" t="s">
        <v>327</v>
      </c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</row>
    <row r="573" spans="1:37" ht="42.75" x14ac:dyDescent="0.4">
      <c r="A573" s="33">
        <v>489</v>
      </c>
      <c r="B573" s="33">
        <v>424</v>
      </c>
      <c r="C573" s="31" t="s">
        <v>263</v>
      </c>
      <c r="D573" s="33" t="s">
        <v>34</v>
      </c>
      <c r="E573" s="25">
        <v>0.06</v>
      </c>
      <c r="F573" s="45">
        <f t="shared" si="204"/>
        <v>697.44</v>
      </c>
      <c r="G573" s="45">
        <f t="shared" si="205"/>
        <v>0</v>
      </c>
      <c r="H573" s="45">
        <f t="shared" si="206"/>
        <v>697.44</v>
      </c>
      <c r="I573" s="25">
        <v>11624</v>
      </c>
      <c r="J573" s="25"/>
      <c r="K573" s="25"/>
      <c r="L573" s="24"/>
      <c r="M573" s="24"/>
      <c r="N573" s="24"/>
      <c r="O573" s="65">
        <f t="shared" si="227"/>
        <v>16273.6</v>
      </c>
      <c r="P573" s="47">
        <f>E573*S573</f>
        <v>1250.49</v>
      </c>
      <c r="Q573" s="47">
        <f>E573*T573</f>
        <v>0</v>
      </c>
      <c r="R573" s="48">
        <f t="shared" si="221"/>
        <v>1250.49</v>
      </c>
      <c r="S573" s="48">
        <v>20841.52</v>
      </c>
      <c r="T573" s="48">
        <v>0</v>
      </c>
      <c r="U573" s="48">
        <f t="shared" si="222"/>
        <v>20841.52</v>
      </c>
      <c r="V573" s="31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</row>
    <row r="574" spans="1:37" ht="28.5" x14ac:dyDescent="0.4">
      <c r="A574" s="33">
        <v>490</v>
      </c>
      <c r="B574" s="33">
        <v>425</v>
      </c>
      <c r="C574" s="31" t="s">
        <v>328</v>
      </c>
      <c r="D574" s="33" t="s">
        <v>26</v>
      </c>
      <c r="E574" s="25">
        <v>0.7</v>
      </c>
      <c r="F574" s="45">
        <f t="shared" si="204"/>
        <v>3592.4</v>
      </c>
      <c r="G574" s="45">
        <f t="shared" si="205"/>
        <v>17248</v>
      </c>
      <c r="H574" s="45">
        <f t="shared" si="206"/>
        <v>20840.400000000001</v>
      </c>
      <c r="I574" s="25">
        <v>5132</v>
      </c>
      <c r="J574" s="25">
        <v>24640</v>
      </c>
      <c r="K574" s="25"/>
      <c r="L574" s="24"/>
      <c r="M574" s="24"/>
      <c r="N574" s="24"/>
      <c r="O574" s="65">
        <f t="shared" si="227"/>
        <v>7184.8</v>
      </c>
      <c r="P574" s="47">
        <f>E574*S574</f>
        <v>6441.08</v>
      </c>
      <c r="Q574" s="47">
        <f>E574*T574</f>
        <v>22089.42</v>
      </c>
      <c r="R574" s="48">
        <f t="shared" si="221"/>
        <v>28530.5</v>
      </c>
      <c r="S574" s="48">
        <v>9201.5400000000009</v>
      </c>
      <c r="T574" s="48">
        <v>31556.32</v>
      </c>
      <c r="U574" s="48">
        <f t="shared" si="222"/>
        <v>40757.86</v>
      </c>
      <c r="V574" s="31" t="s">
        <v>329</v>
      </c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</row>
    <row r="575" spans="1:37" ht="42.75" x14ac:dyDescent="0.4">
      <c r="A575" s="33">
        <v>491</v>
      </c>
      <c r="B575" s="33">
        <v>426</v>
      </c>
      <c r="C575" s="31" t="s">
        <v>263</v>
      </c>
      <c r="D575" s="33" t="s">
        <v>34</v>
      </c>
      <c r="E575" s="25">
        <v>0.01</v>
      </c>
      <c r="F575" s="45">
        <f t="shared" si="204"/>
        <v>116.24</v>
      </c>
      <c r="G575" s="45">
        <f t="shared" si="205"/>
        <v>0</v>
      </c>
      <c r="H575" s="45">
        <f t="shared" si="206"/>
        <v>116.24</v>
      </c>
      <c r="I575" s="25">
        <v>11624</v>
      </c>
      <c r="J575" s="25"/>
      <c r="K575" s="25"/>
      <c r="L575" s="24"/>
      <c r="M575" s="24"/>
      <c r="N575" s="24"/>
      <c r="O575" s="65">
        <f t="shared" si="227"/>
        <v>16273.6</v>
      </c>
      <c r="P575" s="47">
        <f>E575*S575</f>
        <v>208.42</v>
      </c>
      <c r="Q575" s="47">
        <f>E575*T575</f>
        <v>0</v>
      </c>
      <c r="R575" s="48">
        <f t="shared" si="221"/>
        <v>208.42</v>
      </c>
      <c r="S575" s="48">
        <v>20841.52</v>
      </c>
      <c r="T575" s="48">
        <v>0</v>
      </c>
      <c r="U575" s="48">
        <f t="shared" si="222"/>
        <v>20841.52</v>
      </c>
      <c r="V575" s="31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</row>
    <row r="576" spans="1:37" ht="28.5" x14ac:dyDescent="0.4">
      <c r="A576" s="33">
        <v>492</v>
      </c>
      <c r="B576" s="33">
        <v>427</v>
      </c>
      <c r="C576" s="31" t="s">
        <v>268</v>
      </c>
      <c r="D576" s="33" t="s">
        <v>26</v>
      </c>
      <c r="E576" s="25">
        <v>1.4</v>
      </c>
      <c r="F576" s="45">
        <f t="shared" si="204"/>
        <v>399</v>
      </c>
      <c r="G576" s="45">
        <f t="shared" si="205"/>
        <v>1482.6</v>
      </c>
      <c r="H576" s="45">
        <f t="shared" si="206"/>
        <v>1881.6</v>
      </c>
      <c r="I576" s="25">
        <v>285</v>
      </c>
      <c r="J576" s="25">
        <v>1059</v>
      </c>
      <c r="K576" s="25"/>
      <c r="L576" s="24"/>
      <c r="M576" s="24"/>
      <c r="N576" s="24"/>
      <c r="O576" s="65">
        <f t="shared" si="227"/>
        <v>399</v>
      </c>
      <c r="P576" s="47">
        <f>E576*S576</f>
        <v>715.4</v>
      </c>
      <c r="Q576" s="47">
        <f>E576*T576</f>
        <v>1898.76</v>
      </c>
      <c r="R576" s="48">
        <f t="shared" si="221"/>
        <v>2614.16</v>
      </c>
      <c r="S576" s="48">
        <v>511</v>
      </c>
      <c r="T576" s="48">
        <v>1356.26</v>
      </c>
      <c r="U576" s="48">
        <f t="shared" si="222"/>
        <v>1867.26</v>
      </c>
      <c r="V576" s="31" t="s">
        <v>330</v>
      </c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</row>
    <row r="577" spans="1:37" ht="28.5" x14ac:dyDescent="0.4">
      <c r="A577" s="33"/>
      <c r="B577" s="33"/>
      <c r="C577" s="40" t="s">
        <v>331</v>
      </c>
      <c r="D577" s="106"/>
      <c r="E577" s="107"/>
      <c r="F577" s="45">
        <f t="shared" si="204"/>
        <v>0</v>
      </c>
      <c r="G577" s="45">
        <f t="shared" si="205"/>
        <v>0</v>
      </c>
      <c r="H577" s="45">
        <f t="shared" si="206"/>
        <v>0</v>
      </c>
      <c r="I577" s="25"/>
      <c r="J577" s="25"/>
      <c r="K577" s="25"/>
      <c r="L577" s="24"/>
      <c r="M577" s="24"/>
      <c r="N577" s="24"/>
      <c r="O577" s="52"/>
      <c r="P577" s="47">
        <f>E577*S577</f>
        <v>0</v>
      </c>
      <c r="Q577" s="47">
        <f>E577*T577</f>
        <v>0</v>
      </c>
      <c r="R577" s="48">
        <f t="shared" si="221"/>
        <v>0</v>
      </c>
      <c r="S577" s="48">
        <v>0</v>
      </c>
      <c r="T577" s="48">
        <v>0</v>
      </c>
      <c r="U577" s="48">
        <f t="shared" si="222"/>
        <v>0</v>
      </c>
      <c r="V577" s="31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</row>
    <row r="578" spans="1:37" x14ac:dyDescent="0.4">
      <c r="A578" s="33">
        <v>493</v>
      </c>
      <c r="B578" s="33">
        <v>428</v>
      </c>
      <c r="C578" s="31" t="s">
        <v>262</v>
      </c>
      <c r="D578" s="33" t="s">
        <v>34</v>
      </c>
      <c r="E578" s="25">
        <v>0.31</v>
      </c>
      <c r="F578" s="45">
        <f t="shared" si="204"/>
        <v>7364.67</v>
      </c>
      <c r="G578" s="45">
        <f t="shared" si="205"/>
        <v>0</v>
      </c>
      <c r="H578" s="45">
        <f t="shared" si="206"/>
        <v>7364.67</v>
      </c>
      <c r="I578" s="25">
        <v>23757</v>
      </c>
      <c r="J578" s="25"/>
      <c r="K578" s="25"/>
      <c r="L578" s="24"/>
      <c r="M578" s="24"/>
      <c r="N578" s="24"/>
      <c r="O578" s="46">
        <f>I578*$L$3</f>
        <v>40386.9</v>
      </c>
      <c r="P578" s="47">
        <f>E578*S578</f>
        <v>16034.22</v>
      </c>
      <c r="Q578" s="47">
        <f>E578*T578</f>
        <v>0</v>
      </c>
      <c r="R578" s="48">
        <f t="shared" si="221"/>
        <v>16034.22</v>
      </c>
      <c r="S578" s="48">
        <v>51723.3</v>
      </c>
      <c r="T578" s="48">
        <v>0</v>
      </c>
      <c r="U578" s="48">
        <f t="shared" si="222"/>
        <v>51723.3</v>
      </c>
      <c r="V578" s="31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</row>
    <row r="579" spans="1:37" x14ac:dyDescent="0.4">
      <c r="A579" s="33">
        <v>494</v>
      </c>
      <c r="B579" s="33">
        <v>429</v>
      </c>
      <c r="C579" s="31" t="s">
        <v>55</v>
      </c>
      <c r="D579" s="33" t="s">
        <v>26</v>
      </c>
      <c r="E579" s="25">
        <v>29.4</v>
      </c>
      <c r="F579" s="45">
        <f t="shared" si="204"/>
        <v>51803.98</v>
      </c>
      <c r="G579" s="45">
        <f t="shared" si="205"/>
        <v>0</v>
      </c>
      <c r="H579" s="45">
        <f t="shared" si="206"/>
        <v>51803.98</v>
      </c>
      <c r="I579" s="25">
        <v>1762.04</v>
      </c>
      <c r="J579" s="25"/>
      <c r="K579" s="25"/>
      <c r="L579" s="24"/>
      <c r="M579" s="24"/>
      <c r="N579" s="24"/>
      <c r="O579" s="65">
        <f t="shared" ref="O579:O586" si="228">I579*$M$3</f>
        <v>2466.86</v>
      </c>
      <c r="P579" s="47">
        <f>E579*S579</f>
        <v>92883.42</v>
      </c>
      <c r="Q579" s="47">
        <f>E579*T579</f>
        <v>0</v>
      </c>
      <c r="R579" s="48">
        <f t="shared" si="221"/>
        <v>92883.42</v>
      </c>
      <c r="S579" s="48">
        <v>3159.3</v>
      </c>
      <c r="T579" s="48">
        <v>0</v>
      </c>
      <c r="U579" s="48">
        <f t="shared" si="222"/>
        <v>3159.3</v>
      </c>
      <c r="V579" s="31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</row>
    <row r="580" spans="1:37" x14ac:dyDescent="0.4">
      <c r="A580" s="33">
        <v>495</v>
      </c>
      <c r="B580" s="33">
        <v>430</v>
      </c>
      <c r="C580" s="31" t="s">
        <v>216</v>
      </c>
      <c r="D580" s="33" t="s">
        <v>26</v>
      </c>
      <c r="E580" s="25">
        <v>29.4</v>
      </c>
      <c r="F580" s="45">
        <f t="shared" si="204"/>
        <v>4353.55</v>
      </c>
      <c r="G580" s="45">
        <f t="shared" si="205"/>
        <v>0</v>
      </c>
      <c r="H580" s="45">
        <f t="shared" si="206"/>
        <v>4353.55</v>
      </c>
      <c r="I580" s="25">
        <v>148.08000000000001</v>
      </c>
      <c r="J580" s="25"/>
      <c r="K580" s="25"/>
      <c r="L580" s="24"/>
      <c r="M580" s="24"/>
      <c r="N580" s="24"/>
      <c r="O580" s="65">
        <f t="shared" si="228"/>
        <v>207.31</v>
      </c>
      <c r="P580" s="47">
        <f>E580*S580</f>
        <v>7805.7</v>
      </c>
      <c r="Q580" s="47">
        <f>E580*T580</f>
        <v>0</v>
      </c>
      <c r="R580" s="48">
        <f t="shared" si="221"/>
        <v>7805.7</v>
      </c>
      <c r="S580" s="48">
        <v>265.5</v>
      </c>
      <c r="T580" s="48">
        <v>0</v>
      </c>
      <c r="U580" s="48">
        <f t="shared" si="222"/>
        <v>265.5</v>
      </c>
      <c r="V580" s="31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</row>
    <row r="581" spans="1:37" ht="42.75" x14ac:dyDescent="0.4">
      <c r="A581" s="33">
        <v>496</v>
      </c>
      <c r="B581" s="33">
        <v>431</v>
      </c>
      <c r="C581" s="31" t="s">
        <v>263</v>
      </c>
      <c r="D581" s="33" t="s">
        <v>34</v>
      </c>
      <c r="E581" s="25">
        <v>0.01</v>
      </c>
      <c r="F581" s="45">
        <f t="shared" si="204"/>
        <v>116.24</v>
      </c>
      <c r="G581" s="45">
        <f t="shared" si="205"/>
        <v>0</v>
      </c>
      <c r="H581" s="45">
        <f t="shared" si="206"/>
        <v>116.24</v>
      </c>
      <c r="I581" s="25">
        <v>11624</v>
      </c>
      <c r="J581" s="25"/>
      <c r="K581" s="25"/>
      <c r="L581" s="24"/>
      <c r="M581" s="24"/>
      <c r="N581" s="24"/>
      <c r="O581" s="65">
        <f t="shared" si="228"/>
        <v>16273.6</v>
      </c>
      <c r="P581" s="47">
        <f>E581*S581</f>
        <v>208.42</v>
      </c>
      <c r="Q581" s="47">
        <f>E581*T581</f>
        <v>0</v>
      </c>
      <c r="R581" s="48">
        <f t="shared" si="221"/>
        <v>208.42</v>
      </c>
      <c r="S581" s="48">
        <v>20841.52</v>
      </c>
      <c r="T581" s="48">
        <v>0</v>
      </c>
      <c r="U581" s="48">
        <f t="shared" si="222"/>
        <v>20841.52</v>
      </c>
      <c r="V581" s="31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</row>
    <row r="582" spans="1:37" ht="28.5" x14ac:dyDescent="0.4">
      <c r="A582" s="33">
        <v>497</v>
      </c>
      <c r="B582" s="33">
        <v>432</v>
      </c>
      <c r="C582" s="31" t="s">
        <v>264</v>
      </c>
      <c r="D582" s="33" t="s">
        <v>26</v>
      </c>
      <c r="E582" s="25">
        <v>5.3</v>
      </c>
      <c r="F582" s="45">
        <f t="shared" si="204"/>
        <v>556.5</v>
      </c>
      <c r="G582" s="45">
        <f t="shared" si="205"/>
        <v>1224.3</v>
      </c>
      <c r="H582" s="45">
        <f t="shared" si="206"/>
        <v>1780.8</v>
      </c>
      <c r="I582" s="25">
        <v>105</v>
      </c>
      <c r="J582" s="25">
        <v>231</v>
      </c>
      <c r="K582" s="25"/>
      <c r="L582" s="24"/>
      <c r="M582" s="24"/>
      <c r="N582" s="24"/>
      <c r="O582" s="65">
        <f t="shared" si="228"/>
        <v>147</v>
      </c>
      <c r="P582" s="47">
        <f>E582*S582</f>
        <v>997.78</v>
      </c>
      <c r="Q582" s="47">
        <f>E582*T582</f>
        <v>1567.95</v>
      </c>
      <c r="R582" s="48">
        <f t="shared" si="221"/>
        <v>2565.73</v>
      </c>
      <c r="S582" s="48">
        <v>188.26</v>
      </c>
      <c r="T582" s="48">
        <v>295.83999999999997</v>
      </c>
      <c r="U582" s="48">
        <f t="shared" si="222"/>
        <v>484.1</v>
      </c>
      <c r="V582" s="31" t="s">
        <v>332</v>
      </c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</row>
    <row r="583" spans="1:37" ht="42.75" x14ac:dyDescent="0.4">
      <c r="A583" s="33">
        <v>498</v>
      </c>
      <c r="B583" s="33">
        <v>433</v>
      </c>
      <c r="C583" s="31" t="s">
        <v>263</v>
      </c>
      <c r="D583" s="33" t="s">
        <v>34</v>
      </c>
      <c r="E583" s="25">
        <v>0.31</v>
      </c>
      <c r="F583" s="45">
        <f t="shared" si="204"/>
        <v>3603.44</v>
      </c>
      <c r="G583" s="45">
        <f t="shared" si="205"/>
        <v>0</v>
      </c>
      <c r="H583" s="45">
        <f t="shared" si="206"/>
        <v>3603.44</v>
      </c>
      <c r="I583" s="25">
        <v>11624</v>
      </c>
      <c r="J583" s="25"/>
      <c r="K583" s="25"/>
      <c r="L583" s="24"/>
      <c r="M583" s="24"/>
      <c r="N583" s="24"/>
      <c r="O583" s="65">
        <f t="shared" si="228"/>
        <v>16273.6</v>
      </c>
      <c r="P583" s="47">
        <f>E583*S583</f>
        <v>6460.87</v>
      </c>
      <c r="Q583" s="47">
        <f>E583*T583</f>
        <v>0</v>
      </c>
      <c r="R583" s="48">
        <f t="shared" si="221"/>
        <v>6460.87</v>
      </c>
      <c r="S583" s="48">
        <v>20841.52</v>
      </c>
      <c r="T583" s="48">
        <v>0</v>
      </c>
      <c r="U583" s="48">
        <f t="shared" si="222"/>
        <v>20841.52</v>
      </c>
      <c r="V583" s="31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</row>
    <row r="584" spans="1:37" ht="28.5" x14ac:dyDescent="0.4">
      <c r="A584" s="33">
        <v>499</v>
      </c>
      <c r="B584" s="33">
        <v>434</v>
      </c>
      <c r="C584" s="31" t="s">
        <v>266</v>
      </c>
      <c r="D584" s="33" t="s">
        <v>26</v>
      </c>
      <c r="E584" s="25">
        <v>6.2</v>
      </c>
      <c r="F584" s="45">
        <f t="shared" si="204"/>
        <v>19951.599999999999</v>
      </c>
      <c r="G584" s="45">
        <f t="shared" si="205"/>
        <v>95480</v>
      </c>
      <c r="H584" s="45">
        <f t="shared" si="206"/>
        <v>115431.6</v>
      </c>
      <c r="I584" s="25">
        <v>3218</v>
      </c>
      <c r="J584" s="25">
        <v>15400</v>
      </c>
      <c r="K584" s="25"/>
      <c r="L584" s="24"/>
      <c r="M584" s="24"/>
      <c r="N584" s="24"/>
      <c r="O584" s="65">
        <f t="shared" si="228"/>
        <v>4505.2</v>
      </c>
      <c r="P584" s="47">
        <f>E584*S584</f>
        <v>35772.699999999997</v>
      </c>
      <c r="Q584" s="47">
        <f>E584*T584</f>
        <v>122280.74</v>
      </c>
      <c r="R584" s="48">
        <f t="shared" si="221"/>
        <v>158053.44</v>
      </c>
      <c r="S584" s="48">
        <v>5769.79</v>
      </c>
      <c r="T584" s="48">
        <v>19722.7</v>
      </c>
      <c r="U584" s="48">
        <f t="shared" si="222"/>
        <v>25492.49</v>
      </c>
      <c r="V584" s="31" t="s">
        <v>333</v>
      </c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</row>
    <row r="585" spans="1:37" ht="42.75" x14ac:dyDescent="0.4">
      <c r="A585" s="33">
        <v>500</v>
      </c>
      <c r="B585" s="33">
        <v>435</v>
      </c>
      <c r="C585" s="31" t="s">
        <v>263</v>
      </c>
      <c r="D585" s="33" t="s">
        <v>34</v>
      </c>
      <c r="E585" s="25">
        <v>0.03</v>
      </c>
      <c r="F585" s="45">
        <f t="shared" si="204"/>
        <v>348.72</v>
      </c>
      <c r="G585" s="45">
        <f t="shared" si="205"/>
        <v>0</v>
      </c>
      <c r="H585" s="45">
        <f t="shared" si="206"/>
        <v>348.72</v>
      </c>
      <c r="I585" s="25">
        <v>11624</v>
      </c>
      <c r="J585" s="25"/>
      <c r="K585" s="25"/>
      <c r="L585" s="24"/>
      <c r="M585" s="24"/>
      <c r="N585" s="24"/>
      <c r="O585" s="65">
        <f t="shared" si="228"/>
        <v>16273.6</v>
      </c>
      <c r="P585" s="47">
        <f>E585*S585</f>
        <v>625.25</v>
      </c>
      <c r="Q585" s="47">
        <f>E585*T585</f>
        <v>0</v>
      </c>
      <c r="R585" s="48">
        <f t="shared" ref="R585:R648" si="229">P585+Q585</f>
        <v>625.25</v>
      </c>
      <c r="S585" s="48">
        <v>20841.52</v>
      </c>
      <c r="T585" s="48">
        <v>0</v>
      </c>
      <c r="U585" s="48">
        <f t="shared" ref="U585:U648" si="230">S585+T585</f>
        <v>20841.52</v>
      </c>
      <c r="V585" s="31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</row>
    <row r="586" spans="1:37" ht="28.5" x14ac:dyDescent="0.4">
      <c r="A586" s="33">
        <v>501</v>
      </c>
      <c r="B586" s="33">
        <v>436</v>
      </c>
      <c r="C586" s="31" t="s">
        <v>268</v>
      </c>
      <c r="D586" s="33" t="s">
        <v>26</v>
      </c>
      <c r="E586" s="25">
        <v>6.2</v>
      </c>
      <c r="F586" s="45">
        <f t="shared" si="204"/>
        <v>1767</v>
      </c>
      <c r="G586" s="45">
        <f t="shared" si="205"/>
        <v>6565.8</v>
      </c>
      <c r="H586" s="45">
        <f t="shared" si="206"/>
        <v>8332.7999999999993</v>
      </c>
      <c r="I586" s="25">
        <v>285</v>
      </c>
      <c r="J586" s="25">
        <v>1059</v>
      </c>
      <c r="K586" s="25"/>
      <c r="L586" s="24"/>
      <c r="M586" s="24"/>
      <c r="N586" s="24"/>
      <c r="O586" s="65">
        <f t="shared" si="228"/>
        <v>399</v>
      </c>
      <c r="P586" s="47">
        <f>E586*S586</f>
        <v>3168.2</v>
      </c>
      <c r="Q586" s="47">
        <f>E586*T586</f>
        <v>8408.81</v>
      </c>
      <c r="R586" s="48">
        <f t="shared" si="229"/>
        <v>11577.01</v>
      </c>
      <c r="S586" s="48">
        <v>511</v>
      </c>
      <c r="T586" s="48">
        <v>1356.26</v>
      </c>
      <c r="U586" s="48">
        <f t="shared" si="230"/>
        <v>1867.26</v>
      </c>
      <c r="V586" s="31" t="s">
        <v>334</v>
      </c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</row>
    <row r="587" spans="1:37" x14ac:dyDescent="0.4">
      <c r="A587" s="33"/>
      <c r="B587" s="33"/>
      <c r="C587" s="40" t="s">
        <v>335</v>
      </c>
      <c r="D587" s="106"/>
      <c r="E587" s="107"/>
      <c r="F587" s="45">
        <f t="shared" si="204"/>
        <v>0</v>
      </c>
      <c r="G587" s="45">
        <f t="shared" si="205"/>
        <v>0</v>
      </c>
      <c r="H587" s="45">
        <f t="shared" si="206"/>
        <v>0</v>
      </c>
      <c r="I587" s="25"/>
      <c r="J587" s="25"/>
      <c r="K587" s="25"/>
      <c r="L587" s="24"/>
      <c r="M587" s="24"/>
      <c r="N587" s="24"/>
      <c r="O587" s="52"/>
      <c r="P587" s="47">
        <f>E587*S587</f>
        <v>0</v>
      </c>
      <c r="Q587" s="47">
        <f>E587*T587</f>
        <v>0</v>
      </c>
      <c r="R587" s="48">
        <f t="shared" si="229"/>
        <v>0</v>
      </c>
      <c r="S587" s="48">
        <v>0</v>
      </c>
      <c r="T587" s="48">
        <v>0</v>
      </c>
      <c r="U587" s="48">
        <f t="shared" si="230"/>
        <v>0</v>
      </c>
      <c r="V587" s="31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</row>
    <row r="588" spans="1:37" x14ac:dyDescent="0.4">
      <c r="A588" s="33">
        <v>502</v>
      </c>
      <c r="B588" s="33">
        <v>437</v>
      </c>
      <c r="C588" s="31" t="s">
        <v>262</v>
      </c>
      <c r="D588" s="33" t="s">
        <v>34</v>
      </c>
      <c r="E588" s="25">
        <v>0.03</v>
      </c>
      <c r="F588" s="45">
        <f t="shared" si="204"/>
        <v>712.71</v>
      </c>
      <c r="G588" s="45">
        <f t="shared" si="205"/>
        <v>0</v>
      </c>
      <c r="H588" s="45">
        <f t="shared" si="206"/>
        <v>712.71</v>
      </c>
      <c r="I588" s="25">
        <v>23757</v>
      </c>
      <c r="J588" s="25"/>
      <c r="K588" s="25"/>
      <c r="L588" s="24"/>
      <c r="M588" s="24"/>
      <c r="N588" s="24"/>
      <c r="O588" s="46">
        <f>I588*$L$3</f>
        <v>40386.9</v>
      </c>
      <c r="P588" s="47">
        <f>E588*S588</f>
        <v>1551.7</v>
      </c>
      <c r="Q588" s="47">
        <f>E588*T588</f>
        <v>0</v>
      </c>
      <c r="R588" s="48">
        <f t="shared" si="229"/>
        <v>1551.7</v>
      </c>
      <c r="S588" s="48">
        <v>51723.3</v>
      </c>
      <c r="T588" s="48">
        <v>0</v>
      </c>
      <c r="U588" s="48">
        <f t="shared" si="230"/>
        <v>51723.3</v>
      </c>
      <c r="V588" s="31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</row>
    <row r="589" spans="1:37" x14ac:dyDescent="0.4">
      <c r="A589" s="33">
        <v>503</v>
      </c>
      <c r="B589" s="33">
        <v>438</v>
      </c>
      <c r="C589" s="31" t="s">
        <v>55</v>
      </c>
      <c r="D589" s="33" t="s">
        <v>26</v>
      </c>
      <c r="E589" s="25">
        <v>1.1000000000000001</v>
      </c>
      <c r="F589" s="45">
        <f t="shared" si="204"/>
        <v>1938.24</v>
      </c>
      <c r="G589" s="45">
        <f t="shared" si="205"/>
        <v>0</v>
      </c>
      <c r="H589" s="45">
        <f t="shared" si="206"/>
        <v>1938.24</v>
      </c>
      <c r="I589" s="25">
        <v>1762.04</v>
      </c>
      <c r="J589" s="25"/>
      <c r="K589" s="25"/>
      <c r="L589" s="24"/>
      <c r="M589" s="24"/>
      <c r="N589" s="24"/>
      <c r="O589" s="65">
        <f t="shared" ref="O589:O596" si="231">I589*$M$3</f>
        <v>2466.86</v>
      </c>
      <c r="P589" s="47">
        <f>E589*S589</f>
        <v>3475.23</v>
      </c>
      <c r="Q589" s="47">
        <f>E589*T589</f>
        <v>0</v>
      </c>
      <c r="R589" s="48">
        <f t="shared" si="229"/>
        <v>3475.23</v>
      </c>
      <c r="S589" s="48">
        <v>3159.3</v>
      </c>
      <c r="T589" s="48">
        <v>0</v>
      </c>
      <c r="U589" s="48">
        <f t="shared" si="230"/>
        <v>3159.3</v>
      </c>
      <c r="V589" s="31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</row>
    <row r="590" spans="1:37" x14ac:dyDescent="0.4">
      <c r="A590" s="33">
        <v>504</v>
      </c>
      <c r="B590" s="33">
        <v>439</v>
      </c>
      <c r="C590" s="31" t="s">
        <v>216</v>
      </c>
      <c r="D590" s="33" t="s">
        <v>26</v>
      </c>
      <c r="E590" s="25">
        <v>1.1000000000000001</v>
      </c>
      <c r="F590" s="45">
        <f t="shared" si="204"/>
        <v>162.88999999999999</v>
      </c>
      <c r="G590" s="45">
        <f t="shared" si="205"/>
        <v>0</v>
      </c>
      <c r="H590" s="45">
        <f t="shared" si="206"/>
        <v>162.88999999999999</v>
      </c>
      <c r="I590" s="25">
        <v>148.08000000000001</v>
      </c>
      <c r="J590" s="25"/>
      <c r="K590" s="25"/>
      <c r="L590" s="24"/>
      <c r="M590" s="24"/>
      <c r="N590" s="24"/>
      <c r="O590" s="65">
        <f t="shared" si="231"/>
        <v>207.31</v>
      </c>
      <c r="P590" s="47">
        <f>E590*S590</f>
        <v>292.05</v>
      </c>
      <c r="Q590" s="47">
        <f>E590*T590</f>
        <v>0</v>
      </c>
      <c r="R590" s="48">
        <f t="shared" si="229"/>
        <v>292.05</v>
      </c>
      <c r="S590" s="48">
        <v>265.5</v>
      </c>
      <c r="T590" s="48">
        <v>0</v>
      </c>
      <c r="U590" s="48">
        <f t="shared" si="230"/>
        <v>265.5</v>
      </c>
      <c r="V590" s="31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</row>
    <row r="591" spans="1:37" ht="42.75" x14ac:dyDescent="0.4">
      <c r="A591" s="33">
        <v>505</v>
      </c>
      <c r="B591" s="33">
        <v>440</v>
      </c>
      <c r="C591" s="31" t="s">
        <v>263</v>
      </c>
      <c r="D591" s="33" t="s">
        <v>34</v>
      </c>
      <c r="E591" s="25">
        <v>0</v>
      </c>
      <c r="F591" s="45">
        <f t="shared" si="204"/>
        <v>0</v>
      </c>
      <c r="G591" s="45">
        <f t="shared" si="205"/>
        <v>0</v>
      </c>
      <c r="H591" s="45">
        <f t="shared" si="206"/>
        <v>0</v>
      </c>
      <c r="I591" s="25">
        <v>11624</v>
      </c>
      <c r="J591" s="25"/>
      <c r="K591" s="25"/>
      <c r="L591" s="24"/>
      <c r="M591" s="24"/>
      <c r="N591" s="24"/>
      <c r="O591" s="65">
        <f t="shared" si="231"/>
        <v>16273.6</v>
      </c>
      <c r="P591" s="47">
        <f>E591*S591</f>
        <v>0</v>
      </c>
      <c r="Q591" s="47">
        <f>E591*T591</f>
        <v>0</v>
      </c>
      <c r="R591" s="48">
        <f t="shared" si="229"/>
        <v>0</v>
      </c>
      <c r="S591" s="48">
        <v>20841.52</v>
      </c>
      <c r="T591" s="48">
        <v>0</v>
      </c>
      <c r="U591" s="48">
        <f t="shared" si="230"/>
        <v>20841.52</v>
      </c>
      <c r="V591" s="31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</row>
    <row r="592" spans="1:37" ht="28.5" x14ac:dyDescent="0.4">
      <c r="A592" s="33">
        <v>506</v>
      </c>
      <c r="B592" s="33">
        <v>441</v>
      </c>
      <c r="C592" s="31" t="s">
        <v>264</v>
      </c>
      <c r="D592" s="33" t="s">
        <v>26</v>
      </c>
      <c r="E592" s="25">
        <v>0.6</v>
      </c>
      <c r="F592" s="45">
        <f t="shared" si="204"/>
        <v>63</v>
      </c>
      <c r="G592" s="45">
        <f t="shared" si="205"/>
        <v>138.6</v>
      </c>
      <c r="H592" s="45">
        <f t="shared" si="206"/>
        <v>201.6</v>
      </c>
      <c r="I592" s="25">
        <v>105</v>
      </c>
      <c r="J592" s="25">
        <v>231</v>
      </c>
      <c r="K592" s="25"/>
      <c r="L592" s="24"/>
      <c r="M592" s="24"/>
      <c r="N592" s="24"/>
      <c r="O592" s="65">
        <f t="shared" si="231"/>
        <v>147</v>
      </c>
      <c r="P592" s="47">
        <f>E592*S592</f>
        <v>112.96</v>
      </c>
      <c r="Q592" s="47">
        <f>E592*T592</f>
        <v>177.5</v>
      </c>
      <c r="R592" s="48">
        <f t="shared" si="229"/>
        <v>290.45999999999998</v>
      </c>
      <c r="S592" s="48">
        <v>188.26</v>
      </c>
      <c r="T592" s="48">
        <v>295.83999999999997</v>
      </c>
      <c r="U592" s="48">
        <f t="shared" si="230"/>
        <v>484.1</v>
      </c>
      <c r="V592" s="31" t="s">
        <v>336</v>
      </c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</row>
    <row r="593" spans="1:37" ht="42.75" x14ac:dyDescent="0.4">
      <c r="A593" s="33">
        <v>507</v>
      </c>
      <c r="B593" s="33">
        <v>442</v>
      </c>
      <c r="C593" s="31" t="s">
        <v>263</v>
      </c>
      <c r="D593" s="33" t="s">
        <v>34</v>
      </c>
      <c r="E593" s="25">
        <v>0.02</v>
      </c>
      <c r="F593" s="45">
        <f t="shared" si="204"/>
        <v>232.48</v>
      </c>
      <c r="G593" s="45">
        <f t="shared" si="205"/>
        <v>0</v>
      </c>
      <c r="H593" s="45">
        <f t="shared" si="206"/>
        <v>232.48</v>
      </c>
      <c r="I593" s="25">
        <v>11624</v>
      </c>
      <c r="J593" s="25"/>
      <c r="K593" s="25"/>
      <c r="L593" s="24"/>
      <c r="M593" s="24"/>
      <c r="N593" s="24"/>
      <c r="O593" s="65">
        <f t="shared" si="231"/>
        <v>16273.6</v>
      </c>
      <c r="P593" s="47">
        <f>E593*S593</f>
        <v>416.83</v>
      </c>
      <c r="Q593" s="47">
        <f>E593*T593</f>
        <v>0</v>
      </c>
      <c r="R593" s="48">
        <f t="shared" si="229"/>
        <v>416.83</v>
      </c>
      <c r="S593" s="48">
        <v>20841.52</v>
      </c>
      <c r="T593" s="48">
        <v>0</v>
      </c>
      <c r="U593" s="48">
        <f t="shared" si="230"/>
        <v>20841.52</v>
      </c>
      <c r="V593" s="31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</row>
    <row r="594" spans="1:37" ht="28.5" x14ac:dyDescent="0.4">
      <c r="A594" s="33">
        <v>508</v>
      </c>
      <c r="B594" s="33">
        <v>443</v>
      </c>
      <c r="C594" s="31" t="s">
        <v>328</v>
      </c>
      <c r="D594" s="33" t="s">
        <v>26</v>
      </c>
      <c r="E594" s="25">
        <v>0.3</v>
      </c>
      <c r="F594" s="45">
        <f t="shared" si="204"/>
        <v>1539.6</v>
      </c>
      <c r="G594" s="45">
        <f t="shared" si="205"/>
        <v>7392</v>
      </c>
      <c r="H594" s="45">
        <f t="shared" si="206"/>
        <v>8931.6</v>
      </c>
      <c r="I594" s="25">
        <v>5132</v>
      </c>
      <c r="J594" s="25">
        <v>24640</v>
      </c>
      <c r="K594" s="25"/>
      <c r="L594" s="24"/>
      <c r="M594" s="24"/>
      <c r="N594" s="24"/>
      <c r="O594" s="65">
        <f t="shared" si="231"/>
        <v>7184.8</v>
      </c>
      <c r="P594" s="47">
        <f>E594*S594</f>
        <v>2760.46</v>
      </c>
      <c r="Q594" s="47">
        <f>E594*T594</f>
        <v>9466.9</v>
      </c>
      <c r="R594" s="48">
        <f t="shared" si="229"/>
        <v>12227.36</v>
      </c>
      <c r="S594" s="48">
        <v>9201.5400000000009</v>
      </c>
      <c r="T594" s="48">
        <v>31556.32</v>
      </c>
      <c r="U594" s="48">
        <f t="shared" si="230"/>
        <v>40757.86</v>
      </c>
      <c r="V594" s="31" t="s">
        <v>337</v>
      </c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</row>
    <row r="595" spans="1:37" ht="42.75" x14ac:dyDescent="0.4">
      <c r="A595" s="33">
        <v>509</v>
      </c>
      <c r="B595" s="33">
        <v>444</v>
      </c>
      <c r="C595" s="31" t="s">
        <v>263</v>
      </c>
      <c r="D595" s="33" t="s">
        <v>34</v>
      </c>
      <c r="E595" s="25">
        <v>0</v>
      </c>
      <c r="F595" s="45">
        <f t="shared" si="204"/>
        <v>0</v>
      </c>
      <c r="G595" s="45">
        <f t="shared" si="205"/>
        <v>0</v>
      </c>
      <c r="H595" s="45">
        <f t="shared" si="206"/>
        <v>0</v>
      </c>
      <c r="I595" s="25">
        <v>11624</v>
      </c>
      <c r="J595" s="25"/>
      <c r="K595" s="25"/>
      <c r="L595" s="24"/>
      <c r="M595" s="24"/>
      <c r="N595" s="24"/>
      <c r="O595" s="65">
        <f t="shared" si="231"/>
        <v>16273.6</v>
      </c>
      <c r="P595" s="47">
        <f>E595*S595</f>
        <v>0</v>
      </c>
      <c r="Q595" s="47">
        <f>E595*T595</f>
        <v>0</v>
      </c>
      <c r="R595" s="48">
        <f t="shared" si="229"/>
        <v>0</v>
      </c>
      <c r="S595" s="48">
        <v>20841.52</v>
      </c>
      <c r="T595" s="48">
        <v>0</v>
      </c>
      <c r="U595" s="48">
        <f t="shared" si="230"/>
        <v>20841.52</v>
      </c>
      <c r="V595" s="31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</row>
    <row r="596" spans="1:37" ht="28.5" x14ac:dyDescent="0.4">
      <c r="A596" s="33">
        <v>510</v>
      </c>
      <c r="B596" s="33">
        <v>445</v>
      </c>
      <c r="C596" s="31" t="s">
        <v>268</v>
      </c>
      <c r="D596" s="33" t="s">
        <v>26</v>
      </c>
      <c r="E596" s="25">
        <v>0.5</v>
      </c>
      <c r="F596" s="45">
        <f t="shared" si="204"/>
        <v>142.5</v>
      </c>
      <c r="G596" s="45">
        <f t="shared" si="205"/>
        <v>529.5</v>
      </c>
      <c r="H596" s="45">
        <f t="shared" si="206"/>
        <v>672</v>
      </c>
      <c r="I596" s="25">
        <v>285</v>
      </c>
      <c r="J596" s="25">
        <v>1059</v>
      </c>
      <c r="K596" s="25"/>
      <c r="L596" s="24"/>
      <c r="M596" s="24"/>
      <c r="N596" s="24"/>
      <c r="O596" s="65">
        <f t="shared" si="231"/>
        <v>399</v>
      </c>
      <c r="P596" s="47">
        <f>E596*S596</f>
        <v>255.5</v>
      </c>
      <c r="Q596" s="47">
        <f>E596*T596</f>
        <v>678.13</v>
      </c>
      <c r="R596" s="48">
        <f t="shared" si="229"/>
        <v>933.63</v>
      </c>
      <c r="S596" s="48">
        <v>511</v>
      </c>
      <c r="T596" s="48">
        <v>1356.26</v>
      </c>
      <c r="U596" s="48">
        <f t="shared" si="230"/>
        <v>1867.26</v>
      </c>
      <c r="V596" s="31" t="s">
        <v>338</v>
      </c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</row>
    <row r="597" spans="1:37" ht="28.5" x14ac:dyDescent="0.4">
      <c r="A597" s="33"/>
      <c r="B597" s="33"/>
      <c r="C597" s="40" t="s">
        <v>339</v>
      </c>
      <c r="D597" s="106"/>
      <c r="E597" s="107"/>
      <c r="F597" s="45">
        <f t="shared" si="204"/>
        <v>0</v>
      </c>
      <c r="G597" s="45">
        <f t="shared" si="205"/>
        <v>0</v>
      </c>
      <c r="H597" s="45">
        <f t="shared" si="206"/>
        <v>0</v>
      </c>
      <c r="I597" s="25"/>
      <c r="J597" s="25"/>
      <c r="K597" s="25"/>
      <c r="L597" s="24"/>
      <c r="M597" s="24"/>
      <c r="N597" s="24"/>
      <c r="O597" s="52"/>
      <c r="P597" s="47">
        <f>E597*S597</f>
        <v>0</v>
      </c>
      <c r="Q597" s="47">
        <f>E597*T597</f>
        <v>0</v>
      </c>
      <c r="R597" s="48">
        <f t="shared" si="229"/>
        <v>0</v>
      </c>
      <c r="S597" s="48">
        <v>0</v>
      </c>
      <c r="T597" s="48">
        <v>0</v>
      </c>
      <c r="U597" s="48">
        <f t="shared" si="230"/>
        <v>0</v>
      </c>
      <c r="V597" s="31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</row>
    <row r="598" spans="1:37" x14ac:dyDescent="0.4">
      <c r="A598" s="33">
        <v>511</v>
      </c>
      <c r="B598" s="33">
        <v>446</v>
      </c>
      <c r="C598" s="31" t="s">
        <v>262</v>
      </c>
      <c r="D598" s="33" t="s">
        <v>34</v>
      </c>
      <c r="E598" s="25">
        <v>0.33</v>
      </c>
      <c r="F598" s="45">
        <f t="shared" si="204"/>
        <v>7839.81</v>
      </c>
      <c r="G598" s="45">
        <f t="shared" si="205"/>
        <v>0</v>
      </c>
      <c r="H598" s="45">
        <f t="shared" si="206"/>
        <v>7839.81</v>
      </c>
      <c r="I598" s="25">
        <v>23757</v>
      </c>
      <c r="J598" s="25"/>
      <c r="K598" s="25"/>
      <c r="L598" s="24"/>
      <c r="M598" s="24"/>
      <c r="N598" s="24"/>
      <c r="O598" s="46">
        <f>I598*$L$3</f>
        <v>40386.9</v>
      </c>
      <c r="P598" s="47">
        <f>E598*S598</f>
        <v>17068.689999999999</v>
      </c>
      <c r="Q598" s="47">
        <f>E598*T598</f>
        <v>0</v>
      </c>
      <c r="R598" s="48">
        <f t="shared" si="229"/>
        <v>17068.689999999999</v>
      </c>
      <c r="S598" s="48">
        <v>51723.3</v>
      </c>
      <c r="T598" s="48">
        <v>0</v>
      </c>
      <c r="U598" s="48">
        <f t="shared" si="230"/>
        <v>51723.3</v>
      </c>
      <c r="V598" s="31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</row>
    <row r="599" spans="1:37" x14ac:dyDescent="0.4">
      <c r="A599" s="33">
        <v>512</v>
      </c>
      <c r="B599" s="33">
        <v>447</v>
      </c>
      <c r="C599" s="31" t="s">
        <v>55</v>
      </c>
      <c r="D599" s="33" t="s">
        <v>26</v>
      </c>
      <c r="E599" s="25">
        <v>31.1</v>
      </c>
      <c r="F599" s="45">
        <f t="shared" si="204"/>
        <v>54799.44</v>
      </c>
      <c r="G599" s="45">
        <f t="shared" si="205"/>
        <v>0</v>
      </c>
      <c r="H599" s="45">
        <f t="shared" si="206"/>
        <v>54799.44</v>
      </c>
      <c r="I599" s="25">
        <v>1762.04</v>
      </c>
      <c r="J599" s="25"/>
      <c r="K599" s="25"/>
      <c r="L599" s="24"/>
      <c r="M599" s="24"/>
      <c r="N599" s="24"/>
      <c r="O599" s="65">
        <f t="shared" ref="O599:O606" si="232">I599*$M$3</f>
        <v>2466.86</v>
      </c>
      <c r="P599" s="47">
        <f>E599*S599</f>
        <v>98254.23</v>
      </c>
      <c r="Q599" s="47">
        <f>E599*T599</f>
        <v>0</v>
      </c>
      <c r="R599" s="48">
        <f t="shared" si="229"/>
        <v>98254.23</v>
      </c>
      <c r="S599" s="48">
        <v>3159.3</v>
      </c>
      <c r="T599" s="48">
        <v>0</v>
      </c>
      <c r="U599" s="48">
        <f t="shared" si="230"/>
        <v>3159.3</v>
      </c>
      <c r="V599" s="31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</row>
    <row r="600" spans="1:37" x14ac:dyDescent="0.4">
      <c r="A600" s="33">
        <v>513</v>
      </c>
      <c r="B600" s="33">
        <v>448</v>
      </c>
      <c r="C600" s="31" t="s">
        <v>216</v>
      </c>
      <c r="D600" s="33" t="s">
        <v>26</v>
      </c>
      <c r="E600" s="25">
        <v>31.1</v>
      </c>
      <c r="F600" s="45">
        <f t="shared" si="204"/>
        <v>4605.29</v>
      </c>
      <c r="G600" s="45">
        <f t="shared" si="205"/>
        <v>0</v>
      </c>
      <c r="H600" s="45">
        <f t="shared" si="206"/>
        <v>4605.29</v>
      </c>
      <c r="I600" s="25">
        <v>148.08000000000001</v>
      </c>
      <c r="J600" s="25"/>
      <c r="K600" s="25"/>
      <c r="L600" s="24"/>
      <c r="M600" s="24"/>
      <c r="N600" s="24"/>
      <c r="O600" s="65">
        <f t="shared" si="232"/>
        <v>207.31</v>
      </c>
      <c r="P600" s="47">
        <f>E600*S600</f>
        <v>8257.0499999999993</v>
      </c>
      <c r="Q600" s="47">
        <f>E600*T600</f>
        <v>0</v>
      </c>
      <c r="R600" s="48">
        <f t="shared" si="229"/>
        <v>8257.0499999999993</v>
      </c>
      <c r="S600" s="48">
        <v>265.5</v>
      </c>
      <c r="T600" s="48">
        <v>0</v>
      </c>
      <c r="U600" s="48">
        <f t="shared" si="230"/>
        <v>265.5</v>
      </c>
      <c r="V600" s="31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</row>
    <row r="601" spans="1:37" ht="42.75" x14ac:dyDescent="0.4">
      <c r="A601" s="33">
        <v>514</v>
      </c>
      <c r="B601" s="33">
        <v>449</v>
      </c>
      <c r="C601" s="31" t="s">
        <v>263</v>
      </c>
      <c r="D601" s="33" t="s">
        <v>34</v>
      </c>
      <c r="E601" s="25">
        <v>0.01</v>
      </c>
      <c r="F601" s="45">
        <f t="shared" si="204"/>
        <v>116.24</v>
      </c>
      <c r="G601" s="45">
        <f t="shared" si="205"/>
        <v>0</v>
      </c>
      <c r="H601" s="45">
        <f t="shared" si="206"/>
        <v>116.24</v>
      </c>
      <c r="I601" s="25">
        <v>11624</v>
      </c>
      <c r="J601" s="25"/>
      <c r="K601" s="25"/>
      <c r="L601" s="24"/>
      <c r="M601" s="24"/>
      <c r="N601" s="24"/>
      <c r="O601" s="65">
        <f t="shared" si="232"/>
        <v>16273.6</v>
      </c>
      <c r="P601" s="47">
        <f>E601*S601</f>
        <v>208.42</v>
      </c>
      <c r="Q601" s="47">
        <f>E601*T601</f>
        <v>0</v>
      </c>
      <c r="R601" s="48">
        <f t="shared" si="229"/>
        <v>208.42</v>
      </c>
      <c r="S601" s="48">
        <v>20841.52</v>
      </c>
      <c r="T601" s="48">
        <v>0</v>
      </c>
      <c r="U601" s="48">
        <f t="shared" si="230"/>
        <v>20841.52</v>
      </c>
      <c r="V601" s="31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</row>
    <row r="602" spans="1:37" ht="28.5" x14ac:dyDescent="0.4">
      <c r="A602" s="33">
        <v>515</v>
      </c>
      <c r="B602" s="33">
        <v>450</v>
      </c>
      <c r="C602" s="31" t="s">
        <v>264</v>
      </c>
      <c r="D602" s="33" t="s">
        <v>26</v>
      </c>
      <c r="E602" s="25">
        <v>5.6</v>
      </c>
      <c r="F602" s="45">
        <f t="shared" si="204"/>
        <v>588</v>
      </c>
      <c r="G602" s="45">
        <f t="shared" si="205"/>
        <v>1293.5999999999999</v>
      </c>
      <c r="H602" s="45">
        <f t="shared" si="206"/>
        <v>1881.6</v>
      </c>
      <c r="I602" s="25">
        <v>105</v>
      </c>
      <c r="J602" s="25">
        <v>231</v>
      </c>
      <c r="K602" s="25"/>
      <c r="L602" s="24"/>
      <c r="M602" s="24"/>
      <c r="N602" s="24"/>
      <c r="O602" s="65">
        <f t="shared" si="232"/>
        <v>147</v>
      </c>
      <c r="P602" s="47">
        <f>E602*S602</f>
        <v>1054.26</v>
      </c>
      <c r="Q602" s="47">
        <f>E602*T602</f>
        <v>1656.7</v>
      </c>
      <c r="R602" s="48">
        <f t="shared" si="229"/>
        <v>2710.96</v>
      </c>
      <c r="S602" s="48">
        <v>188.26</v>
      </c>
      <c r="T602" s="48">
        <v>295.83999999999997</v>
      </c>
      <c r="U602" s="48">
        <f t="shared" si="230"/>
        <v>484.1</v>
      </c>
      <c r="V602" s="31" t="s">
        <v>340</v>
      </c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</row>
    <row r="603" spans="1:37" ht="42.75" x14ac:dyDescent="0.4">
      <c r="A603" s="33">
        <v>516</v>
      </c>
      <c r="B603" s="33">
        <v>451</v>
      </c>
      <c r="C603" s="31" t="s">
        <v>263</v>
      </c>
      <c r="D603" s="33" t="s">
        <v>34</v>
      </c>
      <c r="E603" s="25">
        <v>0.33</v>
      </c>
      <c r="F603" s="45">
        <f t="shared" si="204"/>
        <v>3835.92</v>
      </c>
      <c r="G603" s="45">
        <f t="shared" si="205"/>
        <v>0</v>
      </c>
      <c r="H603" s="45">
        <f t="shared" si="206"/>
        <v>3835.92</v>
      </c>
      <c r="I603" s="25">
        <v>11624</v>
      </c>
      <c r="J603" s="25"/>
      <c r="K603" s="25"/>
      <c r="L603" s="24"/>
      <c r="M603" s="24"/>
      <c r="N603" s="24"/>
      <c r="O603" s="65">
        <f t="shared" si="232"/>
        <v>16273.6</v>
      </c>
      <c r="P603" s="47">
        <f>E603*S603</f>
        <v>6877.7</v>
      </c>
      <c r="Q603" s="47">
        <f>E603*T603</f>
        <v>0</v>
      </c>
      <c r="R603" s="48">
        <f t="shared" si="229"/>
        <v>6877.7</v>
      </c>
      <c r="S603" s="48">
        <v>20841.52</v>
      </c>
      <c r="T603" s="48">
        <v>0</v>
      </c>
      <c r="U603" s="48">
        <f t="shared" si="230"/>
        <v>20841.52</v>
      </c>
      <c r="V603" s="31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</row>
    <row r="604" spans="1:37" ht="28.5" x14ac:dyDescent="0.4">
      <c r="A604" s="33">
        <v>517</v>
      </c>
      <c r="B604" s="33">
        <v>452</v>
      </c>
      <c r="C604" s="31" t="s">
        <v>266</v>
      </c>
      <c r="D604" s="33" t="s">
        <v>26</v>
      </c>
      <c r="E604" s="25">
        <v>6.6</v>
      </c>
      <c r="F604" s="45">
        <f t="shared" si="204"/>
        <v>21238.799999999999</v>
      </c>
      <c r="G604" s="45">
        <f t="shared" si="205"/>
        <v>101640</v>
      </c>
      <c r="H604" s="45">
        <f t="shared" si="206"/>
        <v>122878.8</v>
      </c>
      <c r="I604" s="25">
        <v>3218</v>
      </c>
      <c r="J604" s="25">
        <v>15400</v>
      </c>
      <c r="K604" s="25"/>
      <c r="L604" s="24"/>
      <c r="M604" s="24"/>
      <c r="N604" s="24"/>
      <c r="O604" s="65">
        <f t="shared" si="232"/>
        <v>4505.2</v>
      </c>
      <c r="P604" s="47">
        <f>E604*S604</f>
        <v>38080.61</v>
      </c>
      <c r="Q604" s="47">
        <f>E604*T604</f>
        <v>130169.82</v>
      </c>
      <c r="R604" s="48">
        <f t="shared" si="229"/>
        <v>168250.43</v>
      </c>
      <c r="S604" s="48">
        <v>5769.79</v>
      </c>
      <c r="T604" s="48">
        <v>19722.7</v>
      </c>
      <c r="U604" s="48">
        <f t="shared" si="230"/>
        <v>25492.49</v>
      </c>
      <c r="V604" s="31" t="s">
        <v>341</v>
      </c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</row>
    <row r="605" spans="1:37" ht="42.75" x14ac:dyDescent="0.4">
      <c r="A605" s="33">
        <v>518</v>
      </c>
      <c r="B605" s="33">
        <v>453</v>
      </c>
      <c r="C605" s="31" t="s">
        <v>263</v>
      </c>
      <c r="D605" s="33" t="s">
        <v>34</v>
      </c>
      <c r="E605" s="25">
        <v>0.03</v>
      </c>
      <c r="F605" s="45">
        <f t="shared" si="204"/>
        <v>348.72</v>
      </c>
      <c r="G605" s="45">
        <f t="shared" si="205"/>
        <v>0</v>
      </c>
      <c r="H605" s="45">
        <f t="shared" si="206"/>
        <v>348.72</v>
      </c>
      <c r="I605" s="25">
        <v>11624</v>
      </c>
      <c r="J605" s="25"/>
      <c r="K605" s="25"/>
      <c r="L605" s="24"/>
      <c r="M605" s="24"/>
      <c r="N605" s="24"/>
      <c r="O605" s="65">
        <f t="shared" si="232"/>
        <v>16273.6</v>
      </c>
      <c r="P605" s="47">
        <f>E605*S605</f>
        <v>625.25</v>
      </c>
      <c r="Q605" s="47">
        <f>E605*T605</f>
        <v>0</v>
      </c>
      <c r="R605" s="48">
        <f t="shared" si="229"/>
        <v>625.25</v>
      </c>
      <c r="S605" s="48">
        <v>20841.52</v>
      </c>
      <c r="T605" s="48">
        <v>0</v>
      </c>
      <c r="U605" s="48">
        <f t="shared" si="230"/>
        <v>20841.52</v>
      </c>
      <c r="V605" s="31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</row>
    <row r="606" spans="1:37" ht="28.5" x14ac:dyDescent="0.4">
      <c r="A606" s="33">
        <v>519</v>
      </c>
      <c r="B606" s="33">
        <v>454</v>
      </c>
      <c r="C606" s="31" t="s">
        <v>268</v>
      </c>
      <c r="D606" s="33" t="s">
        <v>26</v>
      </c>
      <c r="E606" s="25">
        <v>6.6</v>
      </c>
      <c r="F606" s="45">
        <f t="shared" si="204"/>
        <v>1881</v>
      </c>
      <c r="G606" s="45">
        <f t="shared" si="205"/>
        <v>6989.4</v>
      </c>
      <c r="H606" s="45">
        <f t="shared" si="206"/>
        <v>8870.4</v>
      </c>
      <c r="I606" s="25">
        <v>285</v>
      </c>
      <c r="J606" s="25">
        <v>1059</v>
      </c>
      <c r="K606" s="25"/>
      <c r="L606" s="24"/>
      <c r="M606" s="24"/>
      <c r="N606" s="24"/>
      <c r="O606" s="65">
        <f t="shared" si="232"/>
        <v>399</v>
      </c>
      <c r="P606" s="47">
        <f>E606*S606</f>
        <v>3372.6</v>
      </c>
      <c r="Q606" s="47">
        <f>E606*T606</f>
        <v>8951.32</v>
      </c>
      <c r="R606" s="48">
        <f t="shared" si="229"/>
        <v>12323.92</v>
      </c>
      <c r="S606" s="48">
        <v>511</v>
      </c>
      <c r="T606" s="48">
        <v>1356.26</v>
      </c>
      <c r="U606" s="48">
        <f t="shared" si="230"/>
        <v>1867.26</v>
      </c>
      <c r="V606" s="31" t="s">
        <v>342</v>
      </c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</row>
    <row r="607" spans="1:37" x14ac:dyDescent="0.4">
      <c r="A607" s="33"/>
      <c r="B607" s="33"/>
      <c r="C607" s="40" t="s">
        <v>343</v>
      </c>
      <c r="D607" s="106"/>
      <c r="E607" s="107"/>
      <c r="F607" s="45">
        <f t="shared" si="204"/>
        <v>0</v>
      </c>
      <c r="G607" s="45">
        <f t="shared" si="205"/>
        <v>0</v>
      </c>
      <c r="H607" s="45">
        <f t="shared" si="206"/>
        <v>0</v>
      </c>
      <c r="I607" s="25"/>
      <c r="J607" s="25"/>
      <c r="K607" s="25"/>
      <c r="L607" s="24"/>
      <c r="M607" s="24"/>
      <c r="N607" s="24"/>
      <c r="O607" s="52"/>
      <c r="P607" s="47">
        <f>E607*S607</f>
        <v>0</v>
      </c>
      <c r="Q607" s="47">
        <f>E607*T607</f>
        <v>0</v>
      </c>
      <c r="R607" s="48">
        <f t="shared" si="229"/>
        <v>0</v>
      </c>
      <c r="S607" s="48">
        <v>0</v>
      </c>
      <c r="T607" s="48">
        <v>0</v>
      </c>
      <c r="U607" s="48">
        <f t="shared" si="230"/>
        <v>0</v>
      </c>
      <c r="V607" s="31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</row>
    <row r="608" spans="1:37" x14ac:dyDescent="0.4">
      <c r="A608" s="33">
        <v>520</v>
      </c>
      <c r="B608" s="33">
        <v>455</v>
      </c>
      <c r="C608" s="31" t="s">
        <v>262</v>
      </c>
      <c r="D608" s="33" t="s">
        <v>34</v>
      </c>
      <c r="E608" s="25">
        <v>0.02</v>
      </c>
      <c r="F608" s="45">
        <f t="shared" si="204"/>
        <v>475.14</v>
      </c>
      <c r="G608" s="45">
        <f t="shared" si="205"/>
        <v>0</v>
      </c>
      <c r="H608" s="45">
        <f t="shared" si="206"/>
        <v>475.14</v>
      </c>
      <c r="I608" s="25">
        <v>23757</v>
      </c>
      <c r="J608" s="25"/>
      <c r="K608" s="25"/>
      <c r="L608" s="24"/>
      <c r="M608" s="24"/>
      <c r="N608" s="24"/>
      <c r="O608" s="46">
        <f>I608*$L$3</f>
        <v>40386.9</v>
      </c>
      <c r="P608" s="47">
        <f>E608*S608</f>
        <v>1034.47</v>
      </c>
      <c r="Q608" s="47">
        <f>E608*T608</f>
        <v>0</v>
      </c>
      <c r="R608" s="48">
        <f t="shared" si="229"/>
        <v>1034.47</v>
      </c>
      <c r="S608" s="48">
        <v>51723.3</v>
      </c>
      <c r="T608" s="48">
        <v>0</v>
      </c>
      <c r="U608" s="48">
        <f t="shared" si="230"/>
        <v>51723.3</v>
      </c>
      <c r="V608" s="31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</row>
    <row r="609" spans="1:37" x14ac:dyDescent="0.4">
      <c r="A609" s="33">
        <v>521</v>
      </c>
      <c r="B609" s="33">
        <v>456</v>
      </c>
      <c r="C609" s="31" t="s">
        <v>55</v>
      </c>
      <c r="D609" s="33" t="s">
        <v>26</v>
      </c>
      <c r="E609" s="25">
        <v>0.6</v>
      </c>
      <c r="F609" s="45">
        <f t="shared" si="204"/>
        <v>1057.22</v>
      </c>
      <c r="G609" s="45">
        <f t="shared" si="205"/>
        <v>0</v>
      </c>
      <c r="H609" s="45">
        <f t="shared" si="206"/>
        <v>1057.22</v>
      </c>
      <c r="I609" s="25">
        <v>1762.04</v>
      </c>
      <c r="J609" s="25"/>
      <c r="K609" s="25"/>
      <c r="L609" s="24"/>
      <c r="M609" s="24"/>
      <c r="N609" s="24"/>
      <c r="O609" s="65">
        <f t="shared" ref="O609:O616" si="233">I609*$M$3</f>
        <v>2466.86</v>
      </c>
      <c r="P609" s="47">
        <f>E609*S609</f>
        <v>1895.58</v>
      </c>
      <c r="Q609" s="47">
        <f>E609*T609</f>
        <v>0</v>
      </c>
      <c r="R609" s="48">
        <f t="shared" si="229"/>
        <v>1895.58</v>
      </c>
      <c r="S609" s="48">
        <v>3159.3</v>
      </c>
      <c r="T609" s="48">
        <v>0</v>
      </c>
      <c r="U609" s="48">
        <f t="shared" si="230"/>
        <v>3159.3</v>
      </c>
      <c r="V609" s="31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</row>
    <row r="610" spans="1:37" x14ac:dyDescent="0.4">
      <c r="A610" s="33">
        <v>522</v>
      </c>
      <c r="B610" s="33">
        <v>457</v>
      </c>
      <c r="C610" s="31" t="s">
        <v>216</v>
      </c>
      <c r="D610" s="33" t="s">
        <v>26</v>
      </c>
      <c r="E610" s="25">
        <v>0.6</v>
      </c>
      <c r="F610" s="45">
        <f t="shared" si="204"/>
        <v>88.85</v>
      </c>
      <c r="G610" s="45">
        <f t="shared" si="205"/>
        <v>0</v>
      </c>
      <c r="H610" s="45">
        <f t="shared" si="206"/>
        <v>88.85</v>
      </c>
      <c r="I610" s="25">
        <v>148.08000000000001</v>
      </c>
      <c r="J610" s="25"/>
      <c r="K610" s="25"/>
      <c r="L610" s="24"/>
      <c r="M610" s="24"/>
      <c r="N610" s="24"/>
      <c r="O610" s="65">
        <f t="shared" si="233"/>
        <v>207.31</v>
      </c>
      <c r="P610" s="47">
        <f>E610*S610</f>
        <v>159.30000000000001</v>
      </c>
      <c r="Q610" s="47">
        <f>E610*T610</f>
        <v>0</v>
      </c>
      <c r="R610" s="48">
        <f t="shared" si="229"/>
        <v>159.30000000000001</v>
      </c>
      <c r="S610" s="48">
        <v>265.5</v>
      </c>
      <c r="T610" s="48">
        <v>0</v>
      </c>
      <c r="U610" s="48">
        <f t="shared" si="230"/>
        <v>265.5</v>
      </c>
      <c r="V610" s="31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</row>
    <row r="611" spans="1:37" ht="42.75" x14ac:dyDescent="0.4">
      <c r="A611" s="33">
        <v>523</v>
      </c>
      <c r="B611" s="33">
        <v>458</v>
      </c>
      <c r="C611" s="31" t="s">
        <v>263</v>
      </c>
      <c r="D611" s="33" t="s">
        <v>34</v>
      </c>
      <c r="E611" s="25">
        <v>0</v>
      </c>
      <c r="F611" s="45">
        <f t="shared" si="204"/>
        <v>0</v>
      </c>
      <c r="G611" s="45">
        <f t="shared" si="205"/>
        <v>0</v>
      </c>
      <c r="H611" s="45">
        <f t="shared" si="206"/>
        <v>0</v>
      </c>
      <c r="I611" s="25">
        <v>11624</v>
      </c>
      <c r="J611" s="25"/>
      <c r="K611" s="25"/>
      <c r="L611" s="24"/>
      <c r="M611" s="24"/>
      <c r="N611" s="24"/>
      <c r="O611" s="65">
        <f t="shared" si="233"/>
        <v>16273.6</v>
      </c>
      <c r="P611" s="47">
        <f>E611*S611</f>
        <v>0</v>
      </c>
      <c r="Q611" s="47">
        <f>E611*T611</f>
        <v>0</v>
      </c>
      <c r="R611" s="48">
        <f t="shared" si="229"/>
        <v>0</v>
      </c>
      <c r="S611" s="48">
        <v>20841.52</v>
      </c>
      <c r="T611" s="48">
        <v>0</v>
      </c>
      <c r="U611" s="48">
        <f t="shared" si="230"/>
        <v>20841.52</v>
      </c>
      <c r="V611" s="31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</row>
    <row r="612" spans="1:37" ht="28.5" x14ac:dyDescent="0.4">
      <c r="A612" s="33">
        <v>524</v>
      </c>
      <c r="B612" s="33">
        <v>459</v>
      </c>
      <c r="C612" s="31" t="s">
        <v>264</v>
      </c>
      <c r="D612" s="33" t="s">
        <v>26</v>
      </c>
      <c r="E612" s="25">
        <v>0.3</v>
      </c>
      <c r="F612" s="45">
        <f t="shared" si="204"/>
        <v>31.5</v>
      </c>
      <c r="G612" s="45">
        <f t="shared" si="205"/>
        <v>69.3</v>
      </c>
      <c r="H612" s="45">
        <f t="shared" si="206"/>
        <v>100.8</v>
      </c>
      <c r="I612" s="25">
        <v>105</v>
      </c>
      <c r="J612" s="25">
        <v>231</v>
      </c>
      <c r="K612" s="25"/>
      <c r="L612" s="24"/>
      <c r="M612" s="24"/>
      <c r="N612" s="24"/>
      <c r="O612" s="65">
        <f t="shared" si="233"/>
        <v>147</v>
      </c>
      <c r="P612" s="47">
        <f>E612*S612</f>
        <v>56.48</v>
      </c>
      <c r="Q612" s="47">
        <f>E612*T612</f>
        <v>88.75</v>
      </c>
      <c r="R612" s="48">
        <f t="shared" si="229"/>
        <v>145.22999999999999</v>
      </c>
      <c r="S612" s="48">
        <v>188.26</v>
      </c>
      <c r="T612" s="48">
        <v>295.83999999999997</v>
      </c>
      <c r="U612" s="48">
        <f t="shared" si="230"/>
        <v>484.1</v>
      </c>
      <c r="V612" s="31" t="s">
        <v>344</v>
      </c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</row>
    <row r="613" spans="1:37" ht="42.75" x14ac:dyDescent="0.4">
      <c r="A613" s="33">
        <v>525</v>
      </c>
      <c r="B613" s="33">
        <v>460</v>
      </c>
      <c r="C613" s="31" t="s">
        <v>263</v>
      </c>
      <c r="D613" s="33" t="s">
        <v>34</v>
      </c>
      <c r="E613" s="25">
        <v>0.02</v>
      </c>
      <c r="F613" s="45">
        <f t="shared" si="204"/>
        <v>232.48</v>
      </c>
      <c r="G613" s="45">
        <f t="shared" si="205"/>
        <v>0</v>
      </c>
      <c r="H613" s="45">
        <f t="shared" si="206"/>
        <v>232.48</v>
      </c>
      <c r="I613" s="25">
        <v>11624</v>
      </c>
      <c r="J613" s="25"/>
      <c r="K613" s="25"/>
      <c r="L613" s="24"/>
      <c r="M613" s="24"/>
      <c r="N613" s="24"/>
      <c r="O613" s="65">
        <f t="shared" si="233"/>
        <v>16273.6</v>
      </c>
      <c r="P613" s="47">
        <f>E613*S613</f>
        <v>416.83</v>
      </c>
      <c r="Q613" s="47">
        <f>E613*T613</f>
        <v>0</v>
      </c>
      <c r="R613" s="48">
        <f t="shared" si="229"/>
        <v>416.83</v>
      </c>
      <c r="S613" s="48">
        <v>20841.52</v>
      </c>
      <c r="T613" s="48">
        <v>0</v>
      </c>
      <c r="U613" s="48">
        <f t="shared" si="230"/>
        <v>20841.52</v>
      </c>
      <c r="V613" s="31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</row>
    <row r="614" spans="1:37" ht="28.5" x14ac:dyDescent="0.4">
      <c r="A614" s="33">
        <v>526</v>
      </c>
      <c r="B614" s="33">
        <v>461</v>
      </c>
      <c r="C614" s="31" t="s">
        <v>328</v>
      </c>
      <c r="D614" s="33" t="s">
        <v>26</v>
      </c>
      <c r="E614" s="25">
        <v>0.2</v>
      </c>
      <c r="F614" s="45">
        <f t="shared" si="204"/>
        <v>1026.4000000000001</v>
      </c>
      <c r="G614" s="45">
        <f t="shared" si="205"/>
        <v>4928</v>
      </c>
      <c r="H614" s="45">
        <f t="shared" si="206"/>
        <v>5954.4</v>
      </c>
      <c r="I614" s="25">
        <v>5132</v>
      </c>
      <c r="J614" s="25">
        <v>24640</v>
      </c>
      <c r="K614" s="25"/>
      <c r="L614" s="24"/>
      <c r="M614" s="24"/>
      <c r="N614" s="24"/>
      <c r="O614" s="65">
        <f t="shared" si="233"/>
        <v>7184.8</v>
      </c>
      <c r="P614" s="47">
        <f>E614*S614</f>
        <v>1840.31</v>
      </c>
      <c r="Q614" s="47">
        <f>E614*T614</f>
        <v>6311.26</v>
      </c>
      <c r="R614" s="48">
        <f t="shared" si="229"/>
        <v>8151.57</v>
      </c>
      <c r="S614" s="48">
        <v>9201.5400000000009</v>
      </c>
      <c r="T614" s="48">
        <v>31556.32</v>
      </c>
      <c r="U614" s="48">
        <f t="shared" si="230"/>
        <v>40757.86</v>
      </c>
      <c r="V614" s="31" t="s">
        <v>345</v>
      </c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</row>
    <row r="615" spans="1:37" ht="42.75" x14ac:dyDescent="0.4">
      <c r="A615" s="33">
        <v>527</v>
      </c>
      <c r="B615" s="33">
        <v>462</v>
      </c>
      <c r="C615" s="31" t="s">
        <v>263</v>
      </c>
      <c r="D615" s="33" t="s">
        <v>34</v>
      </c>
      <c r="E615" s="25">
        <v>0</v>
      </c>
      <c r="F615" s="45">
        <f t="shared" si="204"/>
        <v>0</v>
      </c>
      <c r="G615" s="45">
        <f t="shared" si="205"/>
        <v>0</v>
      </c>
      <c r="H615" s="45">
        <f t="shared" si="206"/>
        <v>0</v>
      </c>
      <c r="I615" s="25">
        <v>11624</v>
      </c>
      <c r="J615" s="25"/>
      <c r="K615" s="25"/>
      <c r="L615" s="24"/>
      <c r="M615" s="24"/>
      <c r="N615" s="24"/>
      <c r="O615" s="65">
        <f t="shared" si="233"/>
        <v>16273.6</v>
      </c>
      <c r="P615" s="47">
        <f>E615*S615</f>
        <v>0</v>
      </c>
      <c r="Q615" s="47">
        <f>E615*T615</f>
        <v>0</v>
      </c>
      <c r="R615" s="48">
        <f t="shared" si="229"/>
        <v>0</v>
      </c>
      <c r="S615" s="48">
        <v>20841.52</v>
      </c>
      <c r="T615" s="48">
        <v>0</v>
      </c>
      <c r="U615" s="48">
        <f t="shared" si="230"/>
        <v>20841.52</v>
      </c>
      <c r="V615" s="31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</row>
    <row r="616" spans="1:37" ht="28.5" x14ac:dyDescent="0.4">
      <c r="A616" s="33">
        <v>528</v>
      </c>
      <c r="B616" s="33">
        <v>463</v>
      </c>
      <c r="C616" s="31" t="s">
        <v>268</v>
      </c>
      <c r="D616" s="33" t="s">
        <v>26</v>
      </c>
      <c r="E616" s="25">
        <v>0.3</v>
      </c>
      <c r="F616" s="45">
        <f t="shared" si="204"/>
        <v>85.5</v>
      </c>
      <c r="G616" s="45">
        <f t="shared" si="205"/>
        <v>317.7</v>
      </c>
      <c r="H616" s="45">
        <f t="shared" si="206"/>
        <v>403.2</v>
      </c>
      <c r="I616" s="25">
        <v>285</v>
      </c>
      <c r="J616" s="25">
        <v>1059</v>
      </c>
      <c r="K616" s="25"/>
      <c r="L616" s="24"/>
      <c r="M616" s="24"/>
      <c r="N616" s="24"/>
      <c r="O616" s="65">
        <f t="shared" si="233"/>
        <v>399</v>
      </c>
      <c r="P616" s="47">
        <f>E616*S616</f>
        <v>153.30000000000001</v>
      </c>
      <c r="Q616" s="47">
        <f>E616*T616</f>
        <v>406.88</v>
      </c>
      <c r="R616" s="48">
        <f t="shared" si="229"/>
        <v>560.17999999999995</v>
      </c>
      <c r="S616" s="48">
        <v>511</v>
      </c>
      <c r="T616" s="48">
        <v>1356.26</v>
      </c>
      <c r="U616" s="48">
        <f t="shared" si="230"/>
        <v>1867.26</v>
      </c>
      <c r="V616" s="31" t="s">
        <v>327</v>
      </c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</row>
    <row r="617" spans="1:37" ht="28.5" x14ac:dyDescent="0.4">
      <c r="A617" s="33"/>
      <c r="B617" s="33"/>
      <c r="C617" s="40" t="s">
        <v>346</v>
      </c>
      <c r="D617" s="106"/>
      <c r="E617" s="107"/>
      <c r="F617" s="45">
        <f t="shared" si="204"/>
        <v>0</v>
      </c>
      <c r="G617" s="45">
        <f t="shared" si="205"/>
        <v>0</v>
      </c>
      <c r="H617" s="45">
        <f t="shared" si="206"/>
        <v>0</v>
      </c>
      <c r="I617" s="25"/>
      <c r="J617" s="25"/>
      <c r="K617" s="25"/>
      <c r="L617" s="24"/>
      <c r="M617" s="24"/>
      <c r="N617" s="24"/>
      <c r="O617" s="52"/>
      <c r="P617" s="47">
        <f>E617*S617</f>
        <v>0</v>
      </c>
      <c r="Q617" s="47">
        <f>E617*T617</f>
        <v>0</v>
      </c>
      <c r="R617" s="48">
        <f t="shared" si="229"/>
        <v>0</v>
      </c>
      <c r="S617" s="48">
        <v>0</v>
      </c>
      <c r="T617" s="48">
        <v>0</v>
      </c>
      <c r="U617" s="48">
        <f t="shared" si="230"/>
        <v>0</v>
      </c>
      <c r="V617" s="31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</row>
    <row r="618" spans="1:37" x14ac:dyDescent="0.4">
      <c r="A618" s="33">
        <v>529</v>
      </c>
      <c r="B618" s="33">
        <v>464</v>
      </c>
      <c r="C618" s="31" t="s">
        <v>262</v>
      </c>
      <c r="D618" s="33" t="s">
        <v>34</v>
      </c>
      <c r="E618" s="25">
        <v>0.31</v>
      </c>
      <c r="F618" s="45">
        <f t="shared" si="204"/>
        <v>7364.67</v>
      </c>
      <c r="G618" s="45">
        <f t="shared" si="205"/>
        <v>0</v>
      </c>
      <c r="H618" s="45">
        <f t="shared" si="206"/>
        <v>7364.67</v>
      </c>
      <c r="I618" s="25">
        <v>23757</v>
      </c>
      <c r="J618" s="25"/>
      <c r="K618" s="25"/>
      <c r="L618" s="24"/>
      <c r="M618" s="24"/>
      <c r="N618" s="24"/>
      <c r="O618" s="46">
        <f>I618*$L$3</f>
        <v>40386.9</v>
      </c>
      <c r="P618" s="47">
        <f>E618*S618</f>
        <v>16034.22</v>
      </c>
      <c r="Q618" s="47">
        <f>E618*T618</f>
        <v>0</v>
      </c>
      <c r="R618" s="48">
        <f t="shared" si="229"/>
        <v>16034.22</v>
      </c>
      <c r="S618" s="48">
        <v>51723.3</v>
      </c>
      <c r="T618" s="48">
        <v>0</v>
      </c>
      <c r="U618" s="48">
        <f t="shared" si="230"/>
        <v>51723.3</v>
      </c>
      <c r="V618" s="31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</row>
    <row r="619" spans="1:37" x14ac:dyDescent="0.4">
      <c r="A619" s="33">
        <v>530</v>
      </c>
      <c r="B619" s="33">
        <v>465</v>
      </c>
      <c r="C619" s="31" t="s">
        <v>55</v>
      </c>
      <c r="D619" s="33" t="s">
        <v>26</v>
      </c>
      <c r="E619" s="25">
        <v>29</v>
      </c>
      <c r="F619" s="45">
        <f t="shared" si="204"/>
        <v>51099.16</v>
      </c>
      <c r="G619" s="45">
        <f t="shared" si="205"/>
        <v>0</v>
      </c>
      <c r="H619" s="45">
        <f t="shared" si="206"/>
        <v>51099.16</v>
      </c>
      <c r="I619" s="25">
        <v>1762.04</v>
      </c>
      <c r="J619" s="25"/>
      <c r="K619" s="25"/>
      <c r="L619" s="24"/>
      <c r="M619" s="24"/>
      <c r="N619" s="24"/>
      <c r="O619" s="65">
        <f t="shared" ref="O619:O626" si="234">I619*$M$3</f>
        <v>2466.86</v>
      </c>
      <c r="P619" s="47">
        <f>E619*S619</f>
        <v>91619.7</v>
      </c>
      <c r="Q619" s="47">
        <f>E619*T619</f>
        <v>0</v>
      </c>
      <c r="R619" s="48">
        <f t="shared" si="229"/>
        <v>91619.7</v>
      </c>
      <c r="S619" s="48">
        <v>3159.3</v>
      </c>
      <c r="T619" s="48">
        <v>0</v>
      </c>
      <c r="U619" s="48">
        <f t="shared" si="230"/>
        <v>3159.3</v>
      </c>
      <c r="V619" s="31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</row>
    <row r="620" spans="1:37" x14ac:dyDescent="0.4">
      <c r="A620" s="33">
        <v>531</v>
      </c>
      <c r="B620" s="33">
        <v>466</v>
      </c>
      <c r="C620" s="31" t="s">
        <v>216</v>
      </c>
      <c r="D620" s="33" t="s">
        <v>26</v>
      </c>
      <c r="E620" s="25">
        <v>29</v>
      </c>
      <c r="F620" s="45">
        <f t="shared" si="204"/>
        <v>4294.32</v>
      </c>
      <c r="G620" s="45">
        <f t="shared" si="205"/>
        <v>0</v>
      </c>
      <c r="H620" s="45">
        <f t="shared" si="206"/>
        <v>4294.32</v>
      </c>
      <c r="I620" s="25">
        <v>148.08000000000001</v>
      </c>
      <c r="J620" s="25"/>
      <c r="K620" s="25"/>
      <c r="L620" s="24"/>
      <c r="M620" s="24"/>
      <c r="N620" s="24"/>
      <c r="O620" s="65">
        <f t="shared" si="234"/>
        <v>207.31</v>
      </c>
      <c r="P620" s="47">
        <f>E620*S620</f>
        <v>7699.5</v>
      </c>
      <c r="Q620" s="47">
        <f>E620*T620</f>
        <v>0</v>
      </c>
      <c r="R620" s="48">
        <f t="shared" si="229"/>
        <v>7699.5</v>
      </c>
      <c r="S620" s="48">
        <v>265.5</v>
      </c>
      <c r="T620" s="48">
        <v>0</v>
      </c>
      <c r="U620" s="48">
        <f t="shared" si="230"/>
        <v>265.5</v>
      </c>
      <c r="V620" s="31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</row>
    <row r="621" spans="1:37" ht="42.75" x14ac:dyDescent="0.4">
      <c r="A621" s="33">
        <v>532</v>
      </c>
      <c r="B621" s="33">
        <v>467</v>
      </c>
      <c r="C621" s="31" t="s">
        <v>263</v>
      </c>
      <c r="D621" s="33" t="s">
        <v>34</v>
      </c>
      <c r="E621" s="25">
        <v>0.01</v>
      </c>
      <c r="F621" s="45">
        <f t="shared" si="204"/>
        <v>116.24</v>
      </c>
      <c r="G621" s="45">
        <f t="shared" si="205"/>
        <v>0</v>
      </c>
      <c r="H621" s="45">
        <f t="shared" si="206"/>
        <v>116.24</v>
      </c>
      <c r="I621" s="25">
        <v>11624</v>
      </c>
      <c r="J621" s="25"/>
      <c r="K621" s="25"/>
      <c r="L621" s="24"/>
      <c r="M621" s="24"/>
      <c r="N621" s="24"/>
      <c r="O621" s="65">
        <f t="shared" si="234"/>
        <v>16273.6</v>
      </c>
      <c r="P621" s="47">
        <f>E621*S621</f>
        <v>208.42</v>
      </c>
      <c r="Q621" s="47">
        <f>E621*T621</f>
        <v>0</v>
      </c>
      <c r="R621" s="48">
        <f t="shared" si="229"/>
        <v>208.42</v>
      </c>
      <c r="S621" s="48">
        <v>20841.52</v>
      </c>
      <c r="T621" s="48">
        <v>0</v>
      </c>
      <c r="U621" s="48">
        <f t="shared" si="230"/>
        <v>20841.52</v>
      </c>
      <c r="V621" s="31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</row>
    <row r="622" spans="1:37" ht="28.5" x14ac:dyDescent="0.4">
      <c r="A622" s="33">
        <v>533</v>
      </c>
      <c r="B622" s="33">
        <v>468</v>
      </c>
      <c r="C622" s="31" t="s">
        <v>264</v>
      </c>
      <c r="D622" s="33" t="s">
        <v>26</v>
      </c>
      <c r="E622" s="25">
        <v>5.3</v>
      </c>
      <c r="F622" s="45">
        <f t="shared" si="204"/>
        <v>556.5</v>
      </c>
      <c r="G622" s="45">
        <f t="shared" si="205"/>
        <v>1224.3</v>
      </c>
      <c r="H622" s="45">
        <f t="shared" si="206"/>
        <v>1780.8</v>
      </c>
      <c r="I622" s="25">
        <v>105</v>
      </c>
      <c r="J622" s="25">
        <v>231</v>
      </c>
      <c r="K622" s="25"/>
      <c r="L622" s="24"/>
      <c r="M622" s="24"/>
      <c r="N622" s="24"/>
      <c r="O622" s="65">
        <f t="shared" si="234"/>
        <v>147</v>
      </c>
      <c r="P622" s="47">
        <f>E622*S622</f>
        <v>997.78</v>
      </c>
      <c r="Q622" s="47">
        <f>E622*T622</f>
        <v>1567.95</v>
      </c>
      <c r="R622" s="48">
        <f t="shared" si="229"/>
        <v>2565.73</v>
      </c>
      <c r="S622" s="48">
        <v>188.26</v>
      </c>
      <c r="T622" s="48">
        <v>295.83999999999997</v>
      </c>
      <c r="U622" s="48">
        <f t="shared" si="230"/>
        <v>484.1</v>
      </c>
      <c r="V622" s="31" t="s">
        <v>347</v>
      </c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</row>
    <row r="623" spans="1:37" ht="42.75" x14ac:dyDescent="0.4">
      <c r="A623" s="33">
        <v>534</v>
      </c>
      <c r="B623" s="33">
        <v>469</v>
      </c>
      <c r="C623" s="31" t="s">
        <v>263</v>
      </c>
      <c r="D623" s="33" t="s">
        <v>34</v>
      </c>
      <c r="E623" s="25">
        <v>0.31</v>
      </c>
      <c r="F623" s="45">
        <f t="shared" si="204"/>
        <v>3603.44</v>
      </c>
      <c r="G623" s="45">
        <f t="shared" si="205"/>
        <v>0</v>
      </c>
      <c r="H623" s="45">
        <f t="shared" si="206"/>
        <v>3603.44</v>
      </c>
      <c r="I623" s="25">
        <v>11624</v>
      </c>
      <c r="J623" s="25"/>
      <c r="K623" s="25"/>
      <c r="L623" s="24"/>
      <c r="M623" s="24"/>
      <c r="N623" s="24"/>
      <c r="O623" s="65">
        <f t="shared" si="234"/>
        <v>16273.6</v>
      </c>
      <c r="P623" s="47">
        <f>E623*S623</f>
        <v>6460.87</v>
      </c>
      <c r="Q623" s="47">
        <f>E623*T623</f>
        <v>0</v>
      </c>
      <c r="R623" s="48">
        <f t="shared" si="229"/>
        <v>6460.87</v>
      </c>
      <c r="S623" s="48">
        <v>20841.52</v>
      </c>
      <c r="T623" s="48">
        <v>0</v>
      </c>
      <c r="U623" s="48">
        <f t="shared" si="230"/>
        <v>20841.52</v>
      </c>
      <c r="V623" s="31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</row>
    <row r="624" spans="1:37" ht="28.5" x14ac:dyDescent="0.4">
      <c r="A624" s="33">
        <v>535</v>
      </c>
      <c r="B624" s="33">
        <v>470</v>
      </c>
      <c r="C624" s="31" t="s">
        <v>266</v>
      </c>
      <c r="D624" s="33" t="s">
        <v>26</v>
      </c>
      <c r="E624" s="25">
        <v>6.1</v>
      </c>
      <c r="F624" s="45">
        <f t="shared" si="204"/>
        <v>19629.8</v>
      </c>
      <c r="G624" s="45">
        <f t="shared" si="205"/>
        <v>93940</v>
      </c>
      <c r="H624" s="45">
        <f t="shared" si="206"/>
        <v>113569.8</v>
      </c>
      <c r="I624" s="25">
        <v>3218</v>
      </c>
      <c r="J624" s="25">
        <v>15400</v>
      </c>
      <c r="K624" s="25"/>
      <c r="L624" s="24"/>
      <c r="M624" s="24"/>
      <c r="N624" s="24"/>
      <c r="O624" s="65">
        <f t="shared" si="234"/>
        <v>4505.2</v>
      </c>
      <c r="P624" s="47">
        <f>E624*S624</f>
        <v>35195.72</v>
      </c>
      <c r="Q624" s="47">
        <f>E624*T624</f>
        <v>120308.47</v>
      </c>
      <c r="R624" s="48">
        <f t="shared" si="229"/>
        <v>155504.19</v>
      </c>
      <c r="S624" s="48">
        <v>5769.79</v>
      </c>
      <c r="T624" s="48">
        <v>19722.7</v>
      </c>
      <c r="U624" s="48">
        <f t="shared" si="230"/>
        <v>25492.49</v>
      </c>
      <c r="V624" s="31" t="s">
        <v>348</v>
      </c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</row>
    <row r="625" spans="1:37" ht="42.75" x14ac:dyDescent="0.4">
      <c r="A625" s="33">
        <v>536</v>
      </c>
      <c r="B625" s="33">
        <v>471</v>
      </c>
      <c r="C625" s="31" t="s">
        <v>263</v>
      </c>
      <c r="D625" s="33" t="s">
        <v>34</v>
      </c>
      <c r="E625" s="25">
        <v>0.03</v>
      </c>
      <c r="F625" s="45">
        <f t="shared" si="204"/>
        <v>348.72</v>
      </c>
      <c r="G625" s="45">
        <f t="shared" si="205"/>
        <v>0</v>
      </c>
      <c r="H625" s="45">
        <f t="shared" si="206"/>
        <v>348.72</v>
      </c>
      <c r="I625" s="25">
        <v>11624</v>
      </c>
      <c r="J625" s="25"/>
      <c r="K625" s="25"/>
      <c r="L625" s="24"/>
      <c r="M625" s="24"/>
      <c r="N625" s="24"/>
      <c r="O625" s="65">
        <f t="shared" si="234"/>
        <v>16273.6</v>
      </c>
      <c r="P625" s="47">
        <f>E625*S625</f>
        <v>625.25</v>
      </c>
      <c r="Q625" s="47">
        <f>E625*T625</f>
        <v>0</v>
      </c>
      <c r="R625" s="48">
        <f t="shared" si="229"/>
        <v>625.25</v>
      </c>
      <c r="S625" s="48">
        <v>20841.52</v>
      </c>
      <c r="T625" s="48">
        <v>0</v>
      </c>
      <c r="U625" s="48">
        <f t="shared" si="230"/>
        <v>20841.52</v>
      </c>
      <c r="V625" s="31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</row>
    <row r="626" spans="1:37" ht="28.5" x14ac:dyDescent="0.4">
      <c r="A626" s="33">
        <v>537</v>
      </c>
      <c r="B626" s="33">
        <v>472</v>
      </c>
      <c r="C626" s="31" t="s">
        <v>268</v>
      </c>
      <c r="D626" s="33" t="s">
        <v>26</v>
      </c>
      <c r="E626" s="25">
        <v>6.1</v>
      </c>
      <c r="F626" s="45">
        <f t="shared" si="204"/>
        <v>1738.5</v>
      </c>
      <c r="G626" s="45">
        <f t="shared" si="205"/>
        <v>6459.9</v>
      </c>
      <c r="H626" s="45">
        <f t="shared" si="206"/>
        <v>8198.4</v>
      </c>
      <c r="I626" s="25">
        <v>285</v>
      </c>
      <c r="J626" s="25">
        <v>1059</v>
      </c>
      <c r="K626" s="25"/>
      <c r="L626" s="24"/>
      <c r="M626" s="24"/>
      <c r="N626" s="24"/>
      <c r="O626" s="65">
        <f t="shared" si="234"/>
        <v>399</v>
      </c>
      <c r="P626" s="47">
        <f>E626*S626</f>
        <v>3117.1</v>
      </c>
      <c r="Q626" s="47">
        <f>E626*T626</f>
        <v>8273.19</v>
      </c>
      <c r="R626" s="48">
        <f t="shared" si="229"/>
        <v>11390.29</v>
      </c>
      <c r="S626" s="48">
        <v>511</v>
      </c>
      <c r="T626" s="48">
        <v>1356.26</v>
      </c>
      <c r="U626" s="48">
        <f t="shared" si="230"/>
        <v>1867.26</v>
      </c>
      <c r="V626" s="31" t="s">
        <v>349</v>
      </c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</row>
    <row r="627" spans="1:37" x14ac:dyDescent="0.4">
      <c r="A627" s="33"/>
      <c r="B627" s="33"/>
      <c r="C627" s="40" t="s">
        <v>350</v>
      </c>
      <c r="D627" s="106"/>
      <c r="E627" s="107"/>
      <c r="F627" s="45">
        <f t="shared" si="204"/>
        <v>0</v>
      </c>
      <c r="G627" s="45">
        <f t="shared" si="205"/>
        <v>0</v>
      </c>
      <c r="H627" s="45">
        <f t="shared" si="206"/>
        <v>0</v>
      </c>
      <c r="I627" s="25"/>
      <c r="J627" s="25"/>
      <c r="K627" s="25"/>
      <c r="L627" s="24"/>
      <c r="M627" s="24"/>
      <c r="N627" s="24"/>
      <c r="O627" s="52"/>
      <c r="P627" s="47">
        <f>E627*S627</f>
        <v>0</v>
      </c>
      <c r="Q627" s="47">
        <f>E627*T627</f>
        <v>0</v>
      </c>
      <c r="R627" s="48">
        <f t="shared" si="229"/>
        <v>0</v>
      </c>
      <c r="S627" s="48">
        <v>0</v>
      </c>
      <c r="T627" s="48">
        <v>0</v>
      </c>
      <c r="U627" s="48">
        <f t="shared" si="230"/>
        <v>0</v>
      </c>
      <c r="V627" s="31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</row>
    <row r="628" spans="1:37" x14ac:dyDescent="0.4">
      <c r="A628" s="33">
        <v>538</v>
      </c>
      <c r="B628" s="33">
        <v>473</v>
      </c>
      <c r="C628" s="31" t="s">
        <v>262</v>
      </c>
      <c r="D628" s="33" t="s">
        <v>34</v>
      </c>
      <c r="E628" s="25">
        <v>0.02</v>
      </c>
      <c r="F628" s="45">
        <f t="shared" si="204"/>
        <v>475.14</v>
      </c>
      <c r="G628" s="45">
        <f t="shared" si="205"/>
        <v>0</v>
      </c>
      <c r="H628" s="45">
        <f t="shared" si="206"/>
        <v>475.14</v>
      </c>
      <c r="I628" s="25">
        <v>23757</v>
      </c>
      <c r="J628" s="25"/>
      <c r="K628" s="25"/>
      <c r="L628" s="24"/>
      <c r="M628" s="24"/>
      <c r="N628" s="24"/>
      <c r="O628" s="46">
        <f>I628*$L$3</f>
        <v>40386.9</v>
      </c>
      <c r="P628" s="47">
        <f>E628*S628</f>
        <v>1034.47</v>
      </c>
      <c r="Q628" s="47">
        <f>E628*T628</f>
        <v>0</v>
      </c>
      <c r="R628" s="48">
        <f t="shared" si="229"/>
        <v>1034.47</v>
      </c>
      <c r="S628" s="48">
        <v>51723.3</v>
      </c>
      <c r="T628" s="48">
        <v>0</v>
      </c>
      <c r="U628" s="48">
        <f t="shared" si="230"/>
        <v>51723.3</v>
      </c>
      <c r="V628" s="31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</row>
    <row r="629" spans="1:37" x14ac:dyDescent="0.4">
      <c r="A629" s="33">
        <v>539</v>
      </c>
      <c r="B629" s="33">
        <v>474</v>
      </c>
      <c r="C629" s="31" t="s">
        <v>55</v>
      </c>
      <c r="D629" s="33" t="s">
        <v>26</v>
      </c>
      <c r="E629" s="25">
        <v>0.6</v>
      </c>
      <c r="F629" s="45">
        <f t="shared" si="204"/>
        <v>1057.22</v>
      </c>
      <c r="G629" s="45">
        <f t="shared" si="205"/>
        <v>0</v>
      </c>
      <c r="H629" s="45">
        <f t="shared" si="206"/>
        <v>1057.22</v>
      </c>
      <c r="I629" s="25">
        <v>1762.04</v>
      </c>
      <c r="J629" s="25"/>
      <c r="K629" s="25"/>
      <c r="L629" s="24"/>
      <c r="M629" s="24"/>
      <c r="N629" s="24"/>
      <c r="O629" s="65">
        <f t="shared" ref="O629:O636" si="235">I629*$M$3</f>
        <v>2466.86</v>
      </c>
      <c r="P629" s="47">
        <f>E629*S629</f>
        <v>1895.58</v>
      </c>
      <c r="Q629" s="47">
        <f>E629*T629</f>
        <v>0</v>
      </c>
      <c r="R629" s="48">
        <f t="shared" si="229"/>
        <v>1895.58</v>
      </c>
      <c r="S629" s="48">
        <v>3159.3</v>
      </c>
      <c r="T629" s="48">
        <v>0</v>
      </c>
      <c r="U629" s="48">
        <f t="shared" si="230"/>
        <v>3159.3</v>
      </c>
      <c r="V629" s="31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</row>
    <row r="630" spans="1:37" x14ac:dyDescent="0.4">
      <c r="A630" s="33">
        <v>540</v>
      </c>
      <c r="B630" s="33">
        <v>475</v>
      </c>
      <c r="C630" s="31" t="s">
        <v>216</v>
      </c>
      <c r="D630" s="33" t="s">
        <v>26</v>
      </c>
      <c r="E630" s="25">
        <v>0.6</v>
      </c>
      <c r="F630" s="45">
        <f t="shared" si="204"/>
        <v>88.85</v>
      </c>
      <c r="G630" s="45">
        <f t="shared" si="205"/>
        <v>0</v>
      </c>
      <c r="H630" s="45">
        <f t="shared" si="206"/>
        <v>88.85</v>
      </c>
      <c r="I630" s="25">
        <v>148.08000000000001</v>
      </c>
      <c r="J630" s="25"/>
      <c r="K630" s="25"/>
      <c r="L630" s="24"/>
      <c r="M630" s="24"/>
      <c r="N630" s="24"/>
      <c r="O630" s="65">
        <f t="shared" si="235"/>
        <v>207.31</v>
      </c>
      <c r="P630" s="47">
        <f>E630*S630</f>
        <v>159.30000000000001</v>
      </c>
      <c r="Q630" s="47">
        <f>E630*T630</f>
        <v>0</v>
      </c>
      <c r="R630" s="48">
        <f t="shared" si="229"/>
        <v>159.30000000000001</v>
      </c>
      <c r="S630" s="48">
        <v>265.5</v>
      </c>
      <c r="T630" s="48">
        <v>0</v>
      </c>
      <c r="U630" s="48">
        <f t="shared" si="230"/>
        <v>265.5</v>
      </c>
      <c r="V630" s="31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</row>
    <row r="631" spans="1:37" ht="42.75" x14ac:dyDescent="0.4">
      <c r="A631" s="33">
        <v>541</v>
      </c>
      <c r="B631" s="33">
        <v>476</v>
      </c>
      <c r="C631" s="31" t="s">
        <v>263</v>
      </c>
      <c r="D631" s="33" t="s">
        <v>34</v>
      </c>
      <c r="E631" s="25">
        <v>0</v>
      </c>
      <c r="F631" s="45">
        <f t="shared" si="204"/>
        <v>0</v>
      </c>
      <c r="G631" s="45">
        <f t="shared" si="205"/>
        <v>0</v>
      </c>
      <c r="H631" s="45">
        <f t="shared" si="206"/>
        <v>0</v>
      </c>
      <c r="I631" s="25">
        <v>11624</v>
      </c>
      <c r="J631" s="25"/>
      <c r="K631" s="25"/>
      <c r="L631" s="24"/>
      <c r="M631" s="24"/>
      <c r="N631" s="24"/>
      <c r="O631" s="65">
        <f t="shared" si="235"/>
        <v>16273.6</v>
      </c>
      <c r="P631" s="47">
        <f>E631*S631</f>
        <v>0</v>
      </c>
      <c r="Q631" s="47">
        <f>E631*T631</f>
        <v>0</v>
      </c>
      <c r="R631" s="48">
        <f t="shared" si="229"/>
        <v>0</v>
      </c>
      <c r="S631" s="48">
        <v>20841.52</v>
      </c>
      <c r="T631" s="48">
        <v>0</v>
      </c>
      <c r="U631" s="48">
        <f t="shared" si="230"/>
        <v>20841.52</v>
      </c>
      <c r="V631" s="31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</row>
    <row r="632" spans="1:37" ht="28.5" x14ac:dyDescent="0.4">
      <c r="A632" s="33">
        <v>542</v>
      </c>
      <c r="B632" s="33">
        <v>477</v>
      </c>
      <c r="C632" s="31" t="s">
        <v>264</v>
      </c>
      <c r="D632" s="33" t="s">
        <v>26</v>
      </c>
      <c r="E632" s="25">
        <v>0.3</v>
      </c>
      <c r="F632" s="45">
        <f t="shared" si="204"/>
        <v>31.5</v>
      </c>
      <c r="G632" s="45">
        <f t="shared" si="205"/>
        <v>69.3</v>
      </c>
      <c r="H632" s="45">
        <f t="shared" si="206"/>
        <v>100.8</v>
      </c>
      <c r="I632" s="25">
        <v>105</v>
      </c>
      <c r="J632" s="25">
        <v>231</v>
      </c>
      <c r="K632" s="25"/>
      <c r="L632" s="24"/>
      <c r="M632" s="24"/>
      <c r="N632" s="24"/>
      <c r="O632" s="65">
        <f t="shared" si="235"/>
        <v>147</v>
      </c>
      <c r="P632" s="47">
        <f>E632*S632</f>
        <v>56.48</v>
      </c>
      <c r="Q632" s="47">
        <f>E632*T632</f>
        <v>88.75</v>
      </c>
      <c r="R632" s="48">
        <f t="shared" si="229"/>
        <v>145.22999999999999</v>
      </c>
      <c r="S632" s="48">
        <v>188.26</v>
      </c>
      <c r="T632" s="48">
        <v>295.83999999999997</v>
      </c>
      <c r="U632" s="48">
        <f t="shared" si="230"/>
        <v>484.1</v>
      </c>
      <c r="V632" s="31" t="s">
        <v>344</v>
      </c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</row>
    <row r="633" spans="1:37" ht="42.75" x14ac:dyDescent="0.4">
      <c r="A633" s="33">
        <v>543</v>
      </c>
      <c r="B633" s="33">
        <v>478</v>
      </c>
      <c r="C633" s="31" t="s">
        <v>263</v>
      </c>
      <c r="D633" s="33" t="s">
        <v>34</v>
      </c>
      <c r="E633" s="25">
        <v>0.02</v>
      </c>
      <c r="F633" s="45">
        <f t="shared" si="204"/>
        <v>232.48</v>
      </c>
      <c r="G633" s="45">
        <f t="shared" si="205"/>
        <v>0</v>
      </c>
      <c r="H633" s="45">
        <f t="shared" si="206"/>
        <v>232.48</v>
      </c>
      <c r="I633" s="25">
        <v>11624</v>
      </c>
      <c r="J633" s="25"/>
      <c r="K633" s="25"/>
      <c r="L633" s="24"/>
      <c r="M633" s="24"/>
      <c r="N633" s="24"/>
      <c r="O633" s="65">
        <f t="shared" si="235"/>
        <v>16273.6</v>
      </c>
      <c r="P633" s="47">
        <f>E633*S633</f>
        <v>416.83</v>
      </c>
      <c r="Q633" s="47">
        <f>E633*T633</f>
        <v>0</v>
      </c>
      <c r="R633" s="48">
        <f t="shared" si="229"/>
        <v>416.83</v>
      </c>
      <c r="S633" s="48">
        <v>20841.52</v>
      </c>
      <c r="T633" s="48">
        <v>0</v>
      </c>
      <c r="U633" s="48">
        <f t="shared" si="230"/>
        <v>20841.52</v>
      </c>
      <c r="V633" s="31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</row>
    <row r="634" spans="1:37" ht="28.5" x14ac:dyDescent="0.4">
      <c r="A634" s="33">
        <v>544</v>
      </c>
      <c r="B634" s="33">
        <v>479</v>
      </c>
      <c r="C634" s="31" t="s">
        <v>328</v>
      </c>
      <c r="D634" s="33" t="s">
        <v>26</v>
      </c>
      <c r="E634" s="25">
        <v>0.2</v>
      </c>
      <c r="F634" s="45">
        <f t="shared" si="204"/>
        <v>1026.4000000000001</v>
      </c>
      <c r="G634" s="45">
        <f t="shared" si="205"/>
        <v>4928</v>
      </c>
      <c r="H634" s="45">
        <f t="shared" si="206"/>
        <v>5954.4</v>
      </c>
      <c r="I634" s="25">
        <v>5132</v>
      </c>
      <c r="J634" s="25">
        <v>24640</v>
      </c>
      <c r="K634" s="25"/>
      <c r="L634" s="24"/>
      <c r="M634" s="24"/>
      <c r="N634" s="24"/>
      <c r="O634" s="65">
        <f t="shared" si="235"/>
        <v>7184.8</v>
      </c>
      <c r="P634" s="47">
        <f>E634*S634</f>
        <v>1840.31</v>
      </c>
      <c r="Q634" s="47">
        <f>E634*T634</f>
        <v>6311.26</v>
      </c>
      <c r="R634" s="48">
        <f t="shared" si="229"/>
        <v>8151.57</v>
      </c>
      <c r="S634" s="48">
        <v>9201.5400000000009</v>
      </c>
      <c r="T634" s="48">
        <v>31556.32</v>
      </c>
      <c r="U634" s="48">
        <f t="shared" si="230"/>
        <v>40757.86</v>
      </c>
      <c r="V634" s="31" t="s">
        <v>345</v>
      </c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</row>
    <row r="635" spans="1:37" ht="42.75" x14ac:dyDescent="0.4">
      <c r="A635" s="33">
        <v>545</v>
      </c>
      <c r="B635" s="33">
        <v>480</v>
      </c>
      <c r="C635" s="31" t="s">
        <v>263</v>
      </c>
      <c r="D635" s="33" t="s">
        <v>34</v>
      </c>
      <c r="E635" s="25">
        <v>0</v>
      </c>
      <c r="F635" s="45">
        <f t="shared" si="204"/>
        <v>0</v>
      </c>
      <c r="G635" s="45">
        <f t="shared" si="205"/>
        <v>0</v>
      </c>
      <c r="H635" s="45">
        <f t="shared" si="206"/>
        <v>0</v>
      </c>
      <c r="I635" s="25">
        <v>11624</v>
      </c>
      <c r="J635" s="25"/>
      <c r="K635" s="25"/>
      <c r="L635" s="24"/>
      <c r="M635" s="24"/>
      <c r="N635" s="24"/>
      <c r="O635" s="65">
        <f t="shared" si="235"/>
        <v>16273.6</v>
      </c>
      <c r="P635" s="47">
        <f>E635*S635</f>
        <v>0</v>
      </c>
      <c r="Q635" s="47">
        <f>E635*T635</f>
        <v>0</v>
      </c>
      <c r="R635" s="48">
        <f t="shared" si="229"/>
        <v>0</v>
      </c>
      <c r="S635" s="48">
        <v>20841.52</v>
      </c>
      <c r="T635" s="48">
        <v>0</v>
      </c>
      <c r="U635" s="48">
        <f t="shared" si="230"/>
        <v>20841.52</v>
      </c>
      <c r="V635" s="31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</row>
    <row r="636" spans="1:37" ht="28.5" x14ac:dyDescent="0.4">
      <c r="A636" s="33">
        <v>546</v>
      </c>
      <c r="B636" s="33">
        <v>481</v>
      </c>
      <c r="C636" s="31" t="s">
        <v>268</v>
      </c>
      <c r="D636" s="33" t="s">
        <v>26</v>
      </c>
      <c r="E636" s="25">
        <v>0.3</v>
      </c>
      <c r="F636" s="45">
        <f t="shared" si="204"/>
        <v>85.5</v>
      </c>
      <c r="G636" s="45">
        <f t="shared" si="205"/>
        <v>317.7</v>
      </c>
      <c r="H636" s="45">
        <f t="shared" si="206"/>
        <v>403.2</v>
      </c>
      <c r="I636" s="25">
        <v>285</v>
      </c>
      <c r="J636" s="25">
        <v>1059</v>
      </c>
      <c r="K636" s="25"/>
      <c r="L636" s="24"/>
      <c r="M636" s="24"/>
      <c r="N636" s="24"/>
      <c r="O636" s="65">
        <f t="shared" si="235"/>
        <v>399</v>
      </c>
      <c r="P636" s="47">
        <f>E636*S636</f>
        <v>153.30000000000001</v>
      </c>
      <c r="Q636" s="47">
        <f>E636*T636</f>
        <v>406.88</v>
      </c>
      <c r="R636" s="48">
        <f t="shared" si="229"/>
        <v>560.17999999999995</v>
      </c>
      <c r="S636" s="48">
        <v>511</v>
      </c>
      <c r="T636" s="48">
        <v>1356.26</v>
      </c>
      <c r="U636" s="48">
        <f t="shared" si="230"/>
        <v>1867.26</v>
      </c>
      <c r="V636" s="31" t="s">
        <v>327</v>
      </c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</row>
    <row r="637" spans="1:37" ht="28.5" x14ac:dyDescent="0.4">
      <c r="A637" s="33"/>
      <c r="B637" s="33"/>
      <c r="C637" s="40" t="s">
        <v>351</v>
      </c>
      <c r="D637" s="106"/>
      <c r="E637" s="107"/>
      <c r="F637" s="45">
        <f t="shared" si="204"/>
        <v>0</v>
      </c>
      <c r="G637" s="45">
        <f t="shared" si="205"/>
        <v>0</v>
      </c>
      <c r="H637" s="45">
        <f t="shared" si="206"/>
        <v>0</v>
      </c>
      <c r="I637" s="25"/>
      <c r="J637" s="25"/>
      <c r="K637" s="25"/>
      <c r="L637" s="24"/>
      <c r="M637" s="24"/>
      <c r="N637" s="24"/>
      <c r="O637" s="52"/>
      <c r="P637" s="47">
        <f>E637*S637</f>
        <v>0</v>
      </c>
      <c r="Q637" s="47">
        <f>E637*T637</f>
        <v>0</v>
      </c>
      <c r="R637" s="48">
        <f t="shared" si="229"/>
        <v>0</v>
      </c>
      <c r="S637" s="48">
        <v>0</v>
      </c>
      <c r="T637" s="48">
        <v>0</v>
      </c>
      <c r="U637" s="48">
        <f t="shared" si="230"/>
        <v>0</v>
      </c>
      <c r="V637" s="31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</row>
    <row r="638" spans="1:37" x14ac:dyDescent="0.4">
      <c r="A638" s="33">
        <v>547</v>
      </c>
      <c r="B638" s="33">
        <v>482</v>
      </c>
      <c r="C638" s="31" t="s">
        <v>262</v>
      </c>
      <c r="D638" s="33" t="s">
        <v>34</v>
      </c>
      <c r="E638" s="25">
        <v>0.41</v>
      </c>
      <c r="F638" s="45">
        <f t="shared" si="204"/>
        <v>9740.3700000000008</v>
      </c>
      <c r="G638" s="45">
        <f t="shared" si="205"/>
        <v>0</v>
      </c>
      <c r="H638" s="45">
        <f t="shared" si="206"/>
        <v>9740.3700000000008</v>
      </c>
      <c r="I638" s="25">
        <v>23757</v>
      </c>
      <c r="J638" s="25"/>
      <c r="K638" s="25"/>
      <c r="L638" s="24"/>
      <c r="M638" s="24"/>
      <c r="N638" s="24"/>
      <c r="O638" s="46">
        <f>I638*$L$3</f>
        <v>40386.9</v>
      </c>
      <c r="P638" s="47">
        <f>E638*S638</f>
        <v>21206.55</v>
      </c>
      <c r="Q638" s="47">
        <f>E638*T638</f>
        <v>0</v>
      </c>
      <c r="R638" s="48">
        <f t="shared" si="229"/>
        <v>21206.55</v>
      </c>
      <c r="S638" s="48">
        <v>51723.3</v>
      </c>
      <c r="T638" s="48">
        <v>0</v>
      </c>
      <c r="U638" s="48">
        <f t="shared" si="230"/>
        <v>51723.3</v>
      </c>
      <c r="V638" s="31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</row>
    <row r="639" spans="1:37" x14ac:dyDescent="0.4">
      <c r="A639" s="33">
        <v>548</v>
      </c>
      <c r="B639" s="33">
        <v>483</v>
      </c>
      <c r="C639" s="31" t="s">
        <v>55</v>
      </c>
      <c r="D639" s="33" t="s">
        <v>26</v>
      </c>
      <c r="E639" s="25">
        <v>38.1</v>
      </c>
      <c r="F639" s="45">
        <f t="shared" si="204"/>
        <v>67133.72</v>
      </c>
      <c r="G639" s="45">
        <f t="shared" si="205"/>
        <v>0</v>
      </c>
      <c r="H639" s="45">
        <f t="shared" si="206"/>
        <v>67133.72</v>
      </c>
      <c r="I639" s="25">
        <v>1762.04</v>
      </c>
      <c r="J639" s="25"/>
      <c r="K639" s="25"/>
      <c r="L639" s="24"/>
      <c r="M639" s="24"/>
      <c r="N639" s="24"/>
      <c r="O639" s="65">
        <f t="shared" ref="O639:O646" si="236">I639*$M$3</f>
        <v>2466.86</v>
      </c>
      <c r="P639" s="47">
        <f>E639*S639</f>
        <v>120369.33</v>
      </c>
      <c r="Q639" s="47">
        <f>E639*T639</f>
        <v>0</v>
      </c>
      <c r="R639" s="48">
        <f t="shared" si="229"/>
        <v>120369.33</v>
      </c>
      <c r="S639" s="48">
        <v>3159.3</v>
      </c>
      <c r="T639" s="48">
        <v>0</v>
      </c>
      <c r="U639" s="48">
        <f t="shared" si="230"/>
        <v>3159.3</v>
      </c>
      <c r="V639" s="31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</row>
    <row r="640" spans="1:37" x14ac:dyDescent="0.4">
      <c r="A640" s="33">
        <v>549</v>
      </c>
      <c r="B640" s="33">
        <v>484</v>
      </c>
      <c r="C640" s="31" t="s">
        <v>216</v>
      </c>
      <c r="D640" s="33" t="s">
        <v>26</v>
      </c>
      <c r="E640" s="25">
        <v>38.1</v>
      </c>
      <c r="F640" s="45">
        <f t="shared" si="204"/>
        <v>5641.85</v>
      </c>
      <c r="G640" s="45">
        <f t="shared" si="205"/>
        <v>0</v>
      </c>
      <c r="H640" s="45">
        <f t="shared" si="206"/>
        <v>5641.85</v>
      </c>
      <c r="I640" s="25">
        <v>148.08000000000001</v>
      </c>
      <c r="J640" s="25"/>
      <c r="K640" s="25"/>
      <c r="L640" s="24"/>
      <c r="M640" s="24"/>
      <c r="N640" s="24"/>
      <c r="O640" s="65">
        <f t="shared" si="236"/>
        <v>207.31</v>
      </c>
      <c r="P640" s="47">
        <f>E640*S640</f>
        <v>10115.549999999999</v>
      </c>
      <c r="Q640" s="47">
        <f>E640*T640</f>
        <v>0</v>
      </c>
      <c r="R640" s="48">
        <f t="shared" si="229"/>
        <v>10115.549999999999</v>
      </c>
      <c r="S640" s="48">
        <v>265.5</v>
      </c>
      <c r="T640" s="48">
        <v>0</v>
      </c>
      <c r="U640" s="48">
        <f t="shared" si="230"/>
        <v>265.5</v>
      </c>
      <c r="V640" s="31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</row>
    <row r="641" spans="1:37" ht="42.75" x14ac:dyDescent="0.4">
      <c r="A641" s="33">
        <v>550</v>
      </c>
      <c r="B641" s="33">
        <v>485</v>
      </c>
      <c r="C641" s="31" t="s">
        <v>263</v>
      </c>
      <c r="D641" s="33" t="s">
        <v>34</v>
      </c>
      <c r="E641" s="25">
        <v>0.01</v>
      </c>
      <c r="F641" s="45">
        <f t="shared" si="204"/>
        <v>116.24</v>
      </c>
      <c r="G641" s="45">
        <f t="shared" si="205"/>
        <v>0</v>
      </c>
      <c r="H641" s="45">
        <f t="shared" si="206"/>
        <v>116.24</v>
      </c>
      <c r="I641" s="25">
        <v>11624</v>
      </c>
      <c r="J641" s="25"/>
      <c r="K641" s="25"/>
      <c r="L641" s="24"/>
      <c r="M641" s="24"/>
      <c r="N641" s="24"/>
      <c r="O641" s="65">
        <f t="shared" si="236"/>
        <v>16273.6</v>
      </c>
      <c r="P641" s="47">
        <f>E641*S641</f>
        <v>208.42</v>
      </c>
      <c r="Q641" s="47">
        <f>E641*T641</f>
        <v>0</v>
      </c>
      <c r="R641" s="48">
        <f t="shared" si="229"/>
        <v>208.42</v>
      </c>
      <c r="S641" s="48">
        <v>20841.52</v>
      </c>
      <c r="T641" s="48">
        <v>0</v>
      </c>
      <c r="U641" s="48">
        <f t="shared" si="230"/>
        <v>20841.52</v>
      </c>
      <c r="V641" s="31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</row>
    <row r="642" spans="1:37" ht="28.5" x14ac:dyDescent="0.4">
      <c r="A642" s="33">
        <v>551</v>
      </c>
      <c r="B642" s="33">
        <v>486</v>
      </c>
      <c r="C642" s="31" t="s">
        <v>264</v>
      </c>
      <c r="D642" s="33" t="s">
        <v>26</v>
      </c>
      <c r="E642" s="25">
        <v>6.9</v>
      </c>
      <c r="F642" s="45">
        <f t="shared" si="204"/>
        <v>724.5</v>
      </c>
      <c r="G642" s="45">
        <f t="shared" si="205"/>
        <v>1593.9</v>
      </c>
      <c r="H642" s="45">
        <f t="shared" si="206"/>
        <v>2318.4</v>
      </c>
      <c r="I642" s="25">
        <v>105</v>
      </c>
      <c r="J642" s="25">
        <v>231</v>
      </c>
      <c r="K642" s="25"/>
      <c r="L642" s="100"/>
      <c r="M642" s="100"/>
      <c r="N642" s="100"/>
      <c r="O642" s="65">
        <f t="shared" si="236"/>
        <v>147</v>
      </c>
      <c r="P642" s="47">
        <f>E642*S642</f>
        <v>1298.99</v>
      </c>
      <c r="Q642" s="47">
        <f>E642*T642</f>
        <v>2041.3</v>
      </c>
      <c r="R642" s="48">
        <f t="shared" si="229"/>
        <v>3340.29</v>
      </c>
      <c r="S642" s="48">
        <v>188.26</v>
      </c>
      <c r="T642" s="48">
        <v>295.83999999999997</v>
      </c>
      <c r="U642" s="48">
        <f t="shared" si="230"/>
        <v>484.1</v>
      </c>
      <c r="V642" s="101" t="s">
        <v>352</v>
      </c>
      <c r="W642" s="102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</row>
    <row r="643" spans="1:37" ht="42.75" x14ac:dyDescent="0.4">
      <c r="A643" s="33">
        <v>552</v>
      </c>
      <c r="B643" s="33">
        <v>487</v>
      </c>
      <c r="C643" s="31" t="s">
        <v>263</v>
      </c>
      <c r="D643" s="33" t="s">
        <v>34</v>
      </c>
      <c r="E643" s="25">
        <v>0.26</v>
      </c>
      <c r="F643" s="45">
        <f t="shared" si="204"/>
        <v>3022.24</v>
      </c>
      <c r="G643" s="45">
        <f t="shared" si="205"/>
        <v>0</v>
      </c>
      <c r="H643" s="45">
        <f t="shared" si="206"/>
        <v>3022.24</v>
      </c>
      <c r="I643" s="25">
        <v>11624</v>
      </c>
      <c r="J643" s="25"/>
      <c r="K643" s="25"/>
      <c r="L643" s="100"/>
      <c r="M643" s="100"/>
      <c r="N643" s="100"/>
      <c r="O643" s="65">
        <f t="shared" si="236"/>
        <v>16273.6</v>
      </c>
      <c r="P643" s="47">
        <f>E643*S643</f>
        <v>5418.8</v>
      </c>
      <c r="Q643" s="47">
        <f>E643*T643</f>
        <v>0</v>
      </c>
      <c r="R643" s="48">
        <f t="shared" si="229"/>
        <v>5418.8</v>
      </c>
      <c r="S643" s="48">
        <v>20841.52</v>
      </c>
      <c r="T643" s="48">
        <v>0</v>
      </c>
      <c r="U643" s="48">
        <f t="shared" si="230"/>
        <v>20841.52</v>
      </c>
      <c r="V643" s="101"/>
      <c r="W643" s="102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</row>
    <row r="644" spans="1:37" ht="28.5" x14ac:dyDescent="0.4">
      <c r="A644" s="33">
        <v>553</v>
      </c>
      <c r="B644" s="33">
        <v>488</v>
      </c>
      <c r="C644" s="31" t="s">
        <v>266</v>
      </c>
      <c r="D644" s="33" t="s">
        <v>26</v>
      </c>
      <c r="E644" s="25">
        <v>8.1</v>
      </c>
      <c r="F644" s="45">
        <f t="shared" si="204"/>
        <v>26065.8</v>
      </c>
      <c r="G644" s="45">
        <f t="shared" si="205"/>
        <v>124740</v>
      </c>
      <c r="H644" s="45">
        <f t="shared" si="206"/>
        <v>150805.79999999999</v>
      </c>
      <c r="I644" s="25">
        <v>3218</v>
      </c>
      <c r="J644" s="25">
        <v>15400</v>
      </c>
      <c r="K644" s="25"/>
      <c r="L644" s="100"/>
      <c r="M644" s="100"/>
      <c r="N644" s="100"/>
      <c r="O644" s="65">
        <f t="shared" si="236"/>
        <v>4505.2</v>
      </c>
      <c r="P644" s="47">
        <f>E644*S644</f>
        <v>46735.3</v>
      </c>
      <c r="Q644" s="47">
        <f>E644*T644</f>
        <v>159753.87</v>
      </c>
      <c r="R644" s="48">
        <f t="shared" si="229"/>
        <v>206489.17</v>
      </c>
      <c r="S644" s="48">
        <v>5769.79</v>
      </c>
      <c r="T644" s="48">
        <v>19722.7</v>
      </c>
      <c r="U644" s="48">
        <f t="shared" si="230"/>
        <v>25492.49</v>
      </c>
      <c r="V644" s="101" t="s">
        <v>353</v>
      </c>
      <c r="W644" s="102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</row>
    <row r="645" spans="1:37" ht="42.75" x14ac:dyDescent="0.4">
      <c r="A645" s="33">
        <v>554</v>
      </c>
      <c r="B645" s="33">
        <v>489</v>
      </c>
      <c r="C645" s="31" t="s">
        <v>263</v>
      </c>
      <c r="D645" s="33" t="s">
        <v>34</v>
      </c>
      <c r="E645" s="25">
        <v>0.04</v>
      </c>
      <c r="F645" s="45">
        <f t="shared" si="204"/>
        <v>464.96</v>
      </c>
      <c r="G645" s="45">
        <f t="shared" si="205"/>
        <v>0</v>
      </c>
      <c r="H645" s="45">
        <f t="shared" si="206"/>
        <v>464.96</v>
      </c>
      <c r="I645" s="25">
        <v>11624</v>
      </c>
      <c r="J645" s="25"/>
      <c r="K645" s="25"/>
      <c r="L645" s="100"/>
      <c r="M645" s="100"/>
      <c r="N645" s="100"/>
      <c r="O645" s="65">
        <f t="shared" si="236"/>
        <v>16273.6</v>
      </c>
      <c r="P645" s="47">
        <f>E645*S645</f>
        <v>833.66</v>
      </c>
      <c r="Q645" s="47">
        <f>E645*T645</f>
        <v>0</v>
      </c>
      <c r="R645" s="48">
        <f t="shared" si="229"/>
        <v>833.66</v>
      </c>
      <c r="S645" s="48">
        <v>20841.52</v>
      </c>
      <c r="T645" s="48">
        <v>0</v>
      </c>
      <c r="U645" s="48">
        <f t="shared" si="230"/>
        <v>20841.52</v>
      </c>
      <c r="V645" s="101"/>
      <c r="W645" s="102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</row>
    <row r="646" spans="1:37" ht="28.5" x14ac:dyDescent="0.4">
      <c r="A646" s="33">
        <v>555</v>
      </c>
      <c r="B646" s="33">
        <v>490</v>
      </c>
      <c r="C646" s="31" t="s">
        <v>268</v>
      </c>
      <c r="D646" s="33" t="s">
        <v>26</v>
      </c>
      <c r="E646" s="25">
        <v>8.1</v>
      </c>
      <c r="F646" s="45">
        <f t="shared" si="204"/>
        <v>2308.5</v>
      </c>
      <c r="G646" s="45">
        <f t="shared" si="205"/>
        <v>8577.9</v>
      </c>
      <c r="H646" s="45">
        <f t="shared" si="206"/>
        <v>10886.4</v>
      </c>
      <c r="I646" s="25">
        <v>285</v>
      </c>
      <c r="J646" s="25">
        <v>1059</v>
      </c>
      <c r="K646" s="25"/>
      <c r="L646" s="100"/>
      <c r="M646" s="100"/>
      <c r="N646" s="100"/>
      <c r="O646" s="65">
        <f t="shared" si="236"/>
        <v>399</v>
      </c>
      <c r="P646" s="47">
        <f>E646*S646</f>
        <v>4139.1000000000004</v>
      </c>
      <c r="Q646" s="47">
        <f>E646*T646</f>
        <v>10985.71</v>
      </c>
      <c r="R646" s="48">
        <f t="shared" si="229"/>
        <v>15124.81</v>
      </c>
      <c r="S646" s="48">
        <v>511</v>
      </c>
      <c r="T646" s="48">
        <v>1356.26</v>
      </c>
      <c r="U646" s="48">
        <f t="shared" si="230"/>
        <v>1867.26</v>
      </c>
      <c r="V646" s="101" t="s">
        <v>354</v>
      </c>
      <c r="W646" s="102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</row>
    <row r="647" spans="1:37" x14ac:dyDescent="0.4">
      <c r="A647" s="33"/>
      <c r="B647" s="33"/>
      <c r="C647" s="40" t="s">
        <v>355</v>
      </c>
      <c r="D647" s="106"/>
      <c r="E647" s="107"/>
      <c r="F647" s="45">
        <f t="shared" si="204"/>
        <v>0</v>
      </c>
      <c r="G647" s="45">
        <f t="shared" si="205"/>
        <v>0</v>
      </c>
      <c r="H647" s="45">
        <f t="shared" si="206"/>
        <v>0</v>
      </c>
      <c r="I647" s="25"/>
      <c r="J647" s="25"/>
      <c r="K647" s="25"/>
      <c r="L647" s="100"/>
      <c r="M647" s="100"/>
      <c r="N647" s="100"/>
      <c r="O647" s="111"/>
      <c r="P647" s="47">
        <f>E647*S647</f>
        <v>0</v>
      </c>
      <c r="Q647" s="47">
        <f>E647*T647</f>
        <v>0</v>
      </c>
      <c r="R647" s="48">
        <f t="shared" si="229"/>
        <v>0</v>
      </c>
      <c r="S647" s="48">
        <v>0</v>
      </c>
      <c r="T647" s="48">
        <v>0</v>
      </c>
      <c r="U647" s="48">
        <f t="shared" si="230"/>
        <v>0</v>
      </c>
      <c r="V647" s="101"/>
      <c r="W647" s="102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</row>
    <row r="648" spans="1:37" x14ac:dyDescent="0.4">
      <c r="A648" s="33"/>
      <c r="B648" s="33"/>
      <c r="C648" s="40" t="s">
        <v>356</v>
      </c>
      <c r="D648" s="106"/>
      <c r="E648" s="107"/>
      <c r="F648" s="45">
        <f t="shared" si="204"/>
        <v>0</v>
      </c>
      <c r="G648" s="45">
        <f t="shared" si="205"/>
        <v>0</v>
      </c>
      <c r="H648" s="45">
        <f t="shared" si="206"/>
        <v>0</v>
      </c>
      <c r="I648" s="25"/>
      <c r="J648" s="25"/>
      <c r="K648" s="25"/>
      <c r="L648" s="100"/>
      <c r="M648" s="100"/>
      <c r="N648" s="100"/>
      <c r="O648" s="111"/>
      <c r="P648" s="47">
        <f>E648*S648</f>
        <v>0</v>
      </c>
      <c r="Q648" s="47">
        <f>E648*T648</f>
        <v>0</v>
      </c>
      <c r="R648" s="48">
        <f t="shared" si="229"/>
        <v>0</v>
      </c>
      <c r="S648" s="48">
        <v>0</v>
      </c>
      <c r="T648" s="48">
        <v>0</v>
      </c>
      <c r="U648" s="48">
        <f t="shared" si="230"/>
        <v>0</v>
      </c>
      <c r="V648" s="101"/>
      <c r="W648" s="102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</row>
    <row r="649" spans="1:37" x14ac:dyDescent="0.4">
      <c r="A649" s="33">
        <v>556</v>
      </c>
      <c r="B649" s="33">
        <v>491</v>
      </c>
      <c r="C649" s="31" t="s">
        <v>262</v>
      </c>
      <c r="D649" s="33" t="s">
        <v>34</v>
      </c>
      <c r="E649" s="25">
        <v>0.03</v>
      </c>
      <c r="F649" s="45">
        <f t="shared" si="204"/>
        <v>712.71</v>
      </c>
      <c r="G649" s="45">
        <f t="shared" si="205"/>
        <v>0</v>
      </c>
      <c r="H649" s="45">
        <f t="shared" si="206"/>
        <v>712.71</v>
      </c>
      <c r="I649" s="25">
        <v>23757</v>
      </c>
      <c r="J649" s="25"/>
      <c r="K649" s="25"/>
      <c r="L649" s="24"/>
      <c r="M649" s="24"/>
      <c r="N649" s="24"/>
      <c r="O649" s="46">
        <f>I649*$L$3</f>
        <v>40386.9</v>
      </c>
      <c r="P649" s="47">
        <f>E649*S649</f>
        <v>1551.7</v>
      </c>
      <c r="Q649" s="47">
        <f>E649*T649</f>
        <v>0</v>
      </c>
      <c r="R649" s="48">
        <f t="shared" ref="R649:R712" si="237">P649+Q649</f>
        <v>1551.7</v>
      </c>
      <c r="S649" s="48">
        <v>51723.3</v>
      </c>
      <c r="T649" s="48">
        <v>0</v>
      </c>
      <c r="U649" s="48">
        <f t="shared" ref="U649:U712" si="238">S649+T649</f>
        <v>51723.3</v>
      </c>
      <c r="V649" s="31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</row>
    <row r="650" spans="1:37" x14ac:dyDescent="0.4">
      <c r="A650" s="33">
        <v>557</v>
      </c>
      <c r="B650" s="33">
        <v>492</v>
      </c>
      <c r="C650" s="31" t="s">
        <v>55</v>
      </c>
      <c r="D650" s="33" t="s">
        <v>26</v>
      </c>
      <c r="E650" s="25">
        <v>1.1000000000000001</v>
      </c>
      <c r="F650" s="45">
        <f t="shared" si="204"/>
        <v>1938.24</v>
      </c>
      <c r="G650" s="45">
        <f t="shared" si="205"/>
        <v>0</v>
      </c>
      <c r="H650" s="45">
        <f t="shared" si="206"/>
        <v>1938.24</v>
      </c>
      <c r="I650" s="25">
        <v>1762.04</v>
      </c>
      <c r="J650" s="25"/>
      <c r="K650" s="25"/>
      <c r="L650" s="24"/>
      <c r="M650" s="24"/>
      <c r="N650" s="24"/>
      <c r="O650" s="68">
        <f t="shared" ref="O650:O657" si="239">I650*$N$3</f>
        <v>2819.26</v>
      </c>
      <c r="P650" s="47">
        <f>E650*S650</f>
        <v>3971.67</v>
      </c>
      <c r="Q650" s="47">
        <f>E650*T650</f>
        <v>0</v>
      </c>
      <c r="R650" s="48">
        <f t="shared" si="237"/>
        <v>3971.67</v>
      </c>
      <c r="S650" s="48">
        <v>3610.61</v>
      </c>
      <c r="T650" s="48">
        <v>0</v>
      </c>
      <c r="U650" s="48">
        <f t="shared" si="238"/>
        <v>3610.61</v>
      </c>
      <c r="V650" s="31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</row>
    <row r="651" spans="1:37" x14ac:dyDescent="0.4">
      <c r="A651" s="33">
        <v>558</v>
      </c>
      <c r="B651" s="33">
        <v>493</v>
      </c>
      <c r="C651" s="31" t="s">
        <v>216</v>
      </c>
      <c r="D651" s="33" t="s">
        <v>26</v>
      </c>
      <c r="E651" s="25">
        <v>1.1000000000000001</v>
      </c>
      <c r="F651" s="45">
        <f t="shared" si="204"/>
        <v>162.88999999999999</v>
      </c>
      <c r="G651" s="45">
        <f t="shared" si="205"/>
        <v>0</v>
      </c>
      <c r="H651" s="45">
        <f t="shared" si="206"/>
        <v>162.88999999999999</v>
      </c>
      <c r="I651" s="25">
        <v>148.08000000000001</v>
      </c>
      <c r="J651" s="25"/>
      <c r="K651" s="25"/>
      <c r="L651" s="24"/>
      <c r="M651" s="24"/>
      <c r="N651" s="24"/>
      <c r="O651" s="68">
        <f t="shared" si="239"/>
        <v>236.93</v>
      </c>
      <c r="P651" s="47">
        <f>E651*S651</f>
        <v>333.78</v>
      </c>
      <c r="Q651" s="47">
        <f>E651*T651</f>
        <v>0</v>
      </c>
      <c r="R651" s="48">
        <f t="shared" si="237"/>
        <v>333.78</v>
      </c>
      <c r="S651" s="48">
        <v>303.44</v>
      </c>
      <c r="T651" s="48">
        <v>0</v>
      </c>
      <c r="U651" s="48">
        <f t="shared" si="238"/>
        <v>303.44</v>
      </c>
      <c r="V651" s="31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</row>
    <row r="652" spans="1:37" ht="42.75" x14ac:dyDescent="0.4">
      <c r="A652" s="33">
        <v>559</v>
      </c>
      <c r="B652" s="33">
        <v>494</v>
      </c>
      <c r="C652" s="31" t="s">
        <v>263</v>
      </c>
      <c r="D652" s="33" t="s">
        <v>34</v>
      </c>
      <c r="E652" s="25">
        <v>0</v>
      </c>
      <c r="F652" s="45">
        <f t="shared" si="204"/>
        <v>0</v>
      </c>
      <c r="G652" s="45">
        <f t="shared" si="205"/>
        <v>0</v>
      </c>
      <c r="H652" s="45">
        <f t="shared" si="206"/>
        <v>0</v>
      </c>
      <c r="I652" s="25">
        <v>11624</v>
      </c>
      <c r="J652" s="25"/>
      <c r="K652" s="25"/>
      <c r="L652" s="24"/>
      <c r="M652" s="24"/>
      <c r="N652" s="24"/>
      <c r="O652" s="68">
        <f t="shared" si="239"/>
        <v>18598.400000000001</v>
      </c>
      <c r="P652" s="47">
        <f>E652*S652</f>
        <v>0</v>
      </c>
      <c r="Q652" s="47">
        <f>E652*T652</f>
        <v>0</v>
      </c>
      <c r="R652" s="48">
        <f t="shared" si="237"/>
        <v>0</v>
      </c>
      <c r="S652" s="48">
        <v>23818.880000000001</v>
      </c>
      <c r="T652" s="48">
        <v>0</v>
      </c>
      <c r="U652" s="48">
        <f t="shared" si="238"/>
        <v>23818.880000000001</v>
      </c>
      <c r="V652" s="31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</row>
    <row r="653" spans="1:37" ht="28.5" x14ac:dyDescent="0.4">
      <c r="A653" s="33">
        <v>560</v>
      </c>
      <c r="B653" s="33">
        <v>495</v>
      </c>
      <c r="C653" s="31" t="s">
        <v>264</v>
      </c>
      <c r="D653" s="33" t="s">
        <v>26</v>
      </c>
      <c r="E653" s="25">
        <v>0.6</v>
      </c>
      <c r="F653" s="45">
        <f t="shared" si="204"/>
        <v>63</v>
      </c>
      <c r="G653" s="45">
        <f t="shared" si="205"/>
        <v>138.6</v>
      </c>
      <c r="H653" s="45">
        <f t="shared" si="206"/>
        <v>201.6</v>
      </c>
      <c r="I653" s="25">
        <v>105</v>
      </c>
      <c r="J653" s="25">
        <v>231</v>
      </c>
      <c r="K653" s="25"/>
      <c r="L653" s="24"/>
      <c r="M653" s="24"/>
      <c r="N653" s="24"/>
      <c r="O653" s="68">
        <f t="shared" si="239"/>
        <v>168</v>
      </c>
      <c r="P653" s="47">
        <f>E653*S653</f>
        <v>129.1</v>
      </c>
      <c r="Q653" s="47">
        <f>E653*T653</f>
        <v>177.5</v>
      </c>
      <c r="R653" s="48">
        <f t="shared" si="237"/>
        <v>306.60000000000002</v>
      </c>
      <c r="S653" s="48">
        <v>215.16</v>
      </c>
      <c r="T653" s="48">
        <v>295.83999999999997</v>
      </c>
      <c r="U653" s="48">
        <f t="shared" si="238"/>
        <v>511</v>
      </c>
      <c r="V653" s="31" t="s">
        <v>336</v>
      </c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</row>
    <row r="654" spans="1:37" ht="42.75" x14ac:dyDescent="0.4">
      <c r="A654" s="33">
        <v>561</v>
      </c>
      <c r="B654" s="33">
        <v>496</v>
      </c>
      <c r="C654" s="31" t="s">
        <v>263</v>
      </c>
      <c r="D654" s="33" t="s">
        <v>34</v>
      </c>
      <c r="E654" s="25">
        <v>0.02</v>
      </c>
      <c r="F654" s="45">
        <f t="shared" si="204"/>
        <v>232.48</v>
      </c>
      <c r="G654" s="45">
        <f t="shared" si="205"/>
        <v>0</v>
      </c>
      <c r="H654" s="45">
        <f t="shared" si="206"/>
        <v>232.48</v>
      </c>
      <c r="I654" s="25">
        <v>11624</v>
      </c>
      <c r="J654" s="25"/>
      <c r="K654" s="25"/>
      <c r="L654" s="24"/>
      <c r="M654" s="24"/>
      <c r="N654" s="24"/>
      <c r="O654" s="68">
        <f t="shared" si="239"/>
        <v>18598.400000000001</v>
      </c>
      <c r="P654" s="47">
        <f>E654*S654</f>
        <v>476.38</v>
      </c>
      <c r="Q654" s="47">
        <f>E654*T654</f>
        <v>0</v>
      </c>
      <c r="R654" s="48">
        <f t="shared" si="237"/>
        <v>476.38</v>
      </c>
      <c r="S654" s="48">
        <v>23818.880000000001</v>
      </c>
      <c r="T654" s="48">
        <v>0</v>
      </c>
      <c r="U654" s="48">
        <f t="shared" si="238"/>
        <v>23818.880000000001</v>
      </c>
      <c r="V654" s="31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</row>
    <row r="655" spans="1:37" ht="28.5" x14ac:dyDescent="0.4">
      <c r="A655" s="33">
        <v>562</v>
      </c>
      <c r="B655" s="33">
        <v>497</v>
      </c>
      <c r="C655" s="31" t="s">
        <v>328</v>
      </c>
      <c r="D655" s="33" t="s">
        <v>26</v>
      </c>
      <c r="E655" s="25">
        <v>0.3</v>
      </c>
      <c r="F655" s="45">
        <f t="shared" si="204"/>
        <v>1539.6</v>
      </c>
      <c r="G655" s="45">
        <f t="shared" si="205"/>
        <v>7392</v>
      </c>
      <c r="H655" s="45">
        <f t="shared" si="206"/>
        <v>8931.6</v>
      </c>
      <c r="I655" s="25">
        <v>5132</v>
      </c>
      <c r="J655" s="25">
        <v>24640</v>
      </c>
      <c r="K655" s="25"/>
      <c r="L655" s="24"/>
      <c r="M655" s="24"/>
      <c r="N655" s="24"/>
      <c r="O655" s="68">
        <f t="shared" si="239"/>
        <v>8211.2000000000007</v>
      </c>
      <c r="P655" s="47">
        <f>E655*S655</f>
        <v>3154.81</v>
      </c>
      <c r="Q655" s="47">
        <f>E655*T655</f>
        <v>9466.9</v>
      </c>
      <c r="R655" s="48">
        <f t="shared" si="237"/>
        <v>12621.71</v>
      </c>
      <c r="S655" s="48">
        <v>10516.04</v>
      </c>
      <c r="T655" s="48">
        <v>31556.32</v>
      </c>
      <c r="U655" s="48">
        <f t="shared" si="238"/>
        <v>42072.36</v>
      </c>
      <c r="V655" s="31" t="s">
        <v>337</v>
      </c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</row>
    <row r="656" spans="1:37" ht="42.75" x14ac:dyDescent="0.4">
      <c r="A656" s="33">
        <v>563</v>
      </c>
      <c r="B656" s="33">
        <v>498</v>
      </c>
      <c r="C656" s="31" t="s">
        <v>263</v>
      </c>
      <c r="D656" s="33" t="s">
        <v>34</v>
      </c>
      <c r="E656" s="25">
        <v>0</v>
      </c>
      <c r="F656" s="45">
        <f t="shared" si="204"/>
        <v>0</v>
      </c>
      <c r="G656" s="45">
        <f t="shared" si="205"/>
        <v>0</v>
      </c>
      <c r="H656" s="45">
        <f t="shared" si="206"/>
        <v>0</v>
      </c>
      <c r="I656" s="25">
        <v>11624</v>
      </c>
      <c r="J656" s="25"/>
      <c r="K656" s="25"/>
      <c r="L656" s="24"/>
      <c r="M656" s="24"/>
      <c r="N656" s="24"/>
      <c r="O656" s="68">
        <f t="shared" si="239"/>
        <v>18598.400000000001</v>
      </c>
      <c r="P656" s="47">
        <f>E656*S656</f>
        <v>0</v>
      </c>
      <c r="Q656" s="47">
        <f>E656*T656</f>
        <v>0</v>
      </c>
      <c r="R656" s="48">
        <f t="shared" si="237"/>
        <v>0</v>
      </c>
      <c r="S656" s="48">
        <v>23818.880000000001</v>
      </c>
      <c r="T656" s="48">
        <v>0</v>
      </c>
      <c r="U656" s="48">
        <f t="shared" si="238"/>
        <v>23818.880000000001</v>
      </c>
      <c r="V656" s="31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</row>
    <row r="657" spans="1:37" ht="28.5" x14ac:dyDescent="0.4">
      <c r="A657" s="33">
        <v>564</v>
      </c>
      <c r="B657" s="33">
        <v>499</v>
      </c>
      <c r="C657" s="31" t="s">
        <v>268</v>
      </c>
      <c r="D657" s="33" t="s">
        <v>26</v>
      </c>
      <c r="E657" s="25">
        <v>0.5</v>
      </c>
      <c r="F657" s="45">
        <f t="shared" si="204"/>
        <v>142.5</v>
      </c>
      <c r="G657" s="45">
        <f t="shared" si="205"/>
        <v>529.5</v>
      </c>
      <c r="H657" s="45">
        <f t="shared" si="206"/>
        <v>672</v>
      </c>
      <c r="I657" s="25">
        <v>285</v>
      </c>
      <c r="J657" s="25">
        <v>1059</v>
      </c>
      <c r="K657" s="25"/>
      <c r="L657" s="24"/>
      <c r="M657" s="24"/>
      <c r="N657" s="24"/>
      <c r="O657" s="68">
        <f t="shared" si="239"/>
        <v>456</v>
      </c>
      <c r="P657" s="47">
        <f>E657*S657</f>
        <v>292</v>
      </c>
      <c r="Q657" s="47">
        <f>E657*T657</f>
        <v>678.13</v>
      </c>
      <c r="R657" s="48">
        <f t="shared" si="237"/>
        <v>970.13</v>
      </c>
      <c r="S657" s="48">
        <v>584</v>
      </c>
      <c r="T657" s="48">
        <v>1356.26</v>
      </c>
      <c r="U657" s="48">
        <f t="shared" si="238"/>
        <v>1940.26</v>
      </c>
      <c r="V657" s="31" t="s">
        <v>338</v>
      </c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</row>
    <row r="658" spans="1:37" x14ac:dyDescent="0.4">
      <c r="A658" s="33"/>
      <c r="B658" s="33"/>
      <c r="C658" s="34" t="s">
        <v>357</v>
      </c>
      <c r="D658" s="33"/>
      <c r="E658" s="25"/>
      <c r="F658" s="45">
        <f t="shared" si="204"/>
        <v>0</v>
      </c>
      <c r="G658" s="45">
        <f t="shared" si="205"/>
        <v>0</v>
      </c>
      <c r="H658" s="45">
        <f t="shared" si="206"/>
        <v>0</v>
      </c>
      <c r="I658" s="25"/>
      <c r="J658" s="25"/>
      <c r="K658" s="25"/>
      <c r="L658" s="24"/>
      <c r="M658" s="24"/>
      <c r="N658" s="24"/>
      <c r="O658" s="52"/>
      <c r="P658" s="47">
        <f>E658*S658</f>
        <v>0</v>
      </c>
      <c r="Q658" s="47">
        <f>E658*T658</f>
        <v>0</v>
      </c>
      <c r="R658" s="48">
        <f t="shared" si="237"/>
        <v>0</v>
      </c>
      <c r="S658" s="48">
        <v>0</v>
      </c>
      <c r="T658" s="48">
        <v>0</v>
      </c>
      <c r="U658" s="48">
        <f t="shared" si="238"/>
        <v>0</v>
      </c>
      <c r="V658" s="31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</row>
    <row r="659" spans="1:37" x14ac:dyDescent="0.4">
      <c r="A659" s="33"/>
      <c r="B659" s="33"/>
      <c r="C659" s="34" t="s">
        <v>358</v>
      </c>
      <c r="D659" s="33"/>
      <c r="E659" s="25"/>
      <c r="F659" s="45">
        <f t="shared" si="204"/>
        <v>0</v>
      </c>
      <c r="G659" s="45">
        <f t="shared" si="205"/>
        <v>0</v>
      </c>
      <c r="H659" s="45">
        <f t="shared" si="206"/>
        <v>0</v>
      </c>
      <c r="I659" s="25"/>
      <c r="J659" s="25"/>
      <c r="K659" s="25"/>
      <c r="L659" s="24"/>
      <c r="M659" s="24"/>
      <c r="N659" s="24"/>
      <c r="O659" s="52"/>
      <c r="P659" s="47">
        <f>E659*S659</f>
        <v>0</v>
      </c>
      <c r="Q659" s="47">
        <f>E659*T659</f>
        <v>0</v>
      </c>
      <c r="R659" s="48">
        <f t="shared" si="237"/>
        <v>0</v>
      </c>
      <c r="S659" s="48">
        <v>0</v>
      </c>
      <c r="T659" s="48">
        <v>0</v>
      </c>
      <c r="U659" s="48">
        <f t="shared" si="238"/>
        <v>0</v>
      </c>
      <c r="V659" s="31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</row>
    <row r="660" spans="1:37" x14ac:dyDescent="0.4">
      <c r="A660" s="33">
        <v>565</v>
      </c>
      <c r="B660" s="33">
        <v>500</v>
      </c>
      <c r="C660" s="31" t="s">
        <v>262</v>
      </c>
      <c r="D660" s="33" t="s">
        <v>34</v>
      </c>
      <c r="E660" s="25">
        <v>0.02</v>
      </c>
      <c r="F660" s="45">
        <f t="shared" si="204"/>
        <v>475.14</v>
      </c>
      <c r="G660" s="45">
        <f t="shared" si="205"/>
        <v>0</v>
      </c>
      <c r="H660" s="45">
        <f t="shared" si="206"/>
        <v>475.14</v>
      </c>
      <c r="I660" s="25">
        <v>23757</v>
      </c>
      <c r="J660" s="25"/>
      <c r="K660" s="25"/>
      <c r="L660" s="24"/>
      <c r="M660" s="24"/>
      <c r="N660" s="24"/>
      <c r="O660" s="46">
        <f>I660*$L$3</f>
        <v>40386.9</v>
      </c>
      <c r="P660" s="47">
        <f>E660*S660</f>
        <v>1034.47</v>
      </c>
      <c r="Q660" s="47">
        <f>E660*T660</f>
        <v>0</v>
      </c>
      <c r="R660" s="48">
        <f t="shared" si="237"/>
        <v>1034.47</v>
      </c>
      <c r="S660" s="48">
        <v>51723.3</v>
      </c>
      <c r="T660" s="48">
        <v>0</v>
      </c>
      <c r="U660" s="48">
        <f t="shared" si="238"/>
        <v>51723.3</v>
      </c>
      <c r="V660" s="31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</row>
    <row r="661" spans="1:37" x14ac:dyDescent="0.4">
      <c r="A661" s="33">
        <v>566</v>
      </c>
      <c r="B661" s="33">
        <v>501</v>
      </c>
      <c r="C661" s="31" t="s">
        <v>55</v>
      </c>
      <c r="D661" s="33" t="s">
        <v>26</v>
      </c>
      <c r="E661" s="25">
        <v>8.6999999999999993</v>
      </c>
      <c r="F661" s="45">
        <f t="shared" ref="F661:F915" si="240">E661*I661</f>
        <v>15329.75</v>
      </c>
      <c r="G661" s="45">
        <f t="shared" ref="G661:G915" si="241">E661*J661</f>
        <v>0</v>
      </c>
      <c r="H661" s="45">
        <f t="shared" ref="H661:H915" si="242">F661+G661</f>
        <v>15329.75</v>
      </c>
      <c r="I661" s="25">
        <v>1762.04</v>
      </c>
      <c r="J661" s="25"/>
      <c r="K661" s="25"/>
      <c r="L661" s="24"/>
      <c r="M661" s="24"/>
      <c r="N661" s="24"/>
      <c r="O661" s="68">
        <f t="shared" ref="O661:O668" si="243">I661*$N$3</f>
        <v>2819.26</v>
      </c>
      <c r="P661" s="47">
        <f>E661*S661</f>
        <v>31412.31</v>
      </c>
      <c r="Q661" s="47">
        <f>E661*T661</f>
        <v>0</v>
      </c>
      <c r="R661" s="48">
        <f t="shared" si="237"/>
        <v>31412.31</v>
      </c>
      <c r="S661" s="48">
        <v>3610.61</v>
      </c>
      <c r="T661" s="48">
        <v>0</v>
      </c>
      <c r="U661" s="48">
        <f t="shared" si="238"/>
        <v>3610.61</v>
      </c>
      <c r="V661" s="31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</row>
    <row r="662" spans="1:37" x14ac:dyDescent="0.4">
      <c r="A662" s="33">
        <v>567</v>
      </c>
      <c r="B662" s="33">
        <v>502</v>
      </c>
      <c r="C662" s="31" t="s">
        <v>216</v>
      </c>
      <c r="D662" s="33" t="s">
        <v>26</v>
      </c>
      <c r="E662" s="25">
        <v>8.6999999999999993</v>
      </c>
      <c r="F662" s="45">
        <f t="shared" si="240"/>
        <v>1288.3</v>
      </c>
      <c r="G662" s="45">
        <f t="shared" si="241"/>
        <v>0</v>
      </c>
      <c r="H662" s="45">
        <f t="shared" si="242"/>
        <v>1288.3</v>
      </c>
      <c r="I662" s="25">
        <v>148.08000000000001</v>
      </c>
      <c r="J662" s="25"/>
      <c r="K662" s="25"/>
      <c r="L662" s="24"/>
      <c r="M662" s="24"/>
      <c r="N662" s="24"/>
      <c r="O662" s="68">
        <f t="shared" si="243"/>
        <v>236.93</v>
      </c>
      <c r="P662" s="47">
        <f>E662*S662</f>
        <v>2639.93</v>
      </c>
      <c r="Q662" s="47">
        <f>E662*T662</f>
        <v>0</v>
      </c>
      <c r="R662" s="48">
        <f t="shared" si="237"/>
        <v>2639.93</v>
      </c>
      <c r="S662" s="48">
        <v>303.44</v>
      </c>
      <c r="T662" s="48">
        <v>0</v>
      </c>
      <c r="U662" s="48">
        <f t="shared" si="238"/>
        <v>303.44</v>
      </c>
      <c r="V662" s="31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</row>
    <row r="663" spans="1:37" ht="42.75" x14ac:dyDescent="0.4">
      <c r="A663" s="33">
        <v>568</v>
      </c>
      <c r="B663" s="33">
        <v>503</v>
      </c>
      <c r="C663" s="31" t="s">
        <v>263</v>
      </c>
      <c r="D663" s="33" t="s">
        <v>34</v>
      </c>
      <c r="E663" s="25">
        <v>0</v>
      </c>
      <c r="F663" s="45">
        <f t="shared" si="240"/>
        <v>0</v>
      </c>
      <c r="G663" s="45">
        <f t="shared" si="241"/>
        <v>0</v>
      </c>
      <c r="H663" s="45">
        <f t="shared" si="242"/>
        <v>0</v>
      </c>
      <c r="I663" s="25">
        <v>11624</v>
      </c>
      <c r="J663" s="25"/>
      <c r="K663" s="25"/>
      <c r="L663" s="24"/>
      <c r="M663" s="24"/>
      <c r="N663" s="24"/>
      <c r="O663" s="68">
        <f t="shared" si="243"/>
        <v>18598.400000000001</v>
      </c>
      <c r="P663" s="47">
        <f>E663*S663</f>
        <v>0</v>
      </c>
      <c r="Q663" s="47">
        <f>E663*T663</f>
        <v>0</v>
      </c>
      <c r="R663" s="48">
        <f t="shared" si="237"/>
        <v>0</v>
      </c>
      <c r="S663" s="48">
        <v>23818.880000000001</v>
      </c>
      <c r="T663" s="48">
        <v>0</v>
      </c>
      <c r="U663" s="48">
        <f t="shared" si="238"/>
        <v>23818.880000000001</v>
      </c>
      <c r="V663" s="31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</row>
    <row r="664" spans="1:37" ht="28.5" x14ac:dyDescent="0.4">
      <c r="A664" s="33">
        <v>569</v>
      </c>
      <c r="B664" s="33">
        <v>504</v>
      </c>
      <c r="C664" s="31" t="s">
        <v>264</v>
      </c>
      <c r="D664" s="33" t="s">
        <v>26</v>
      </c>
      <c r="E664" s="25">
        <v>0.8</v>
      </c>
      <c r="F664" s="45">
        <f t="shared" si="240"/>
        <v>84</v>
      </c>
      <c r="G664" s="45">
        <f t="shared" si="241"/>
        <v>184.8</v>
      </c>
      <c r="H664" s="45">
        <f t="shared" si="242"/>
        <v>268.8</v>
      </c>
      <c r="I664" s="25">
        <v>105</v>
      </c>
      <c r="J664" s="25">
        <v>231</v>
      </c>
      <c r="K664" s="25"/>
      <c r="L664" s="24"/>
      <c r="M664" s="24"/>
      <c r="N664" s="24"/>
      <c r="O664" s="68">
        <f t="shared" si="243"/>
        <v>168</v>
      </c>
      <c r="P664" s="47">
        <f>E664*S664</f>
        <v>172.13</v>
      </c>
      <c r="Q664" s="47">
        <f>E664*T664</f>
        <v>236.67</v>
      </c>
      <c r="R664" s="48">
        <f t="shared" si="237"/>
        <v>408.8</v>
      </c>
      <c r="S664" s="48">
        <v>215.16</v>
      </c>
      <c r="T664" s="48">
        <v>295.83999999999997</v>
      </c>
      <c r="U664" s="48">
        <f t="shared" si="238"/>
        <v>511</v>
      </c>
      <c r="V664" s="31" t="s">
        <v>359</v>
      </c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</row>
    <row r="665" spans="1:37" ht="42.75" x14ac:dyDescent="0.4">
      <c r="A665" s="33">
        <v>570</v>
      </c>
      <c r="B665" s="33">
        <v>505</v>
      </c>
      <c r="C665" s="31" t="s">
        <v>263</v>
      </c>
      <c r="D665" s="33" t="s">
        <v>34</v>
      </c>
      <c r="E665" s="25">
        <v>0.02</v>
      </c>
      <c r="F665" s="45">
        <f t="shared" si="240"/>
        <v>232.48</v>
      </c>
      <c r="G665" s="45">
        <f t="shared" si="241"/>
        <v>0</v>
      </c>
      <c r="H665" s="45">
        <f t="shared" si="242"/>
        <v>232.48</v>
      </c>
      <c r="I665" s="25">
        <v>11624</v>
      </c>
      <c r="J665" s="25"/>
      <c r="K665" s="25"/>
      <c r="L665" s="24"/>
      <c r="M665" s="24"/>
      <c r="N665" s="24"/>
      <c r="O665" s="68">
        <f t="shared" si="243"/>
        <v>18598.400000000001</v>
      </c>
      <c r="P665" s="47">
        <f>E665*S665</f>
        <v>476.38</v>
      </c>
      <c r="Q665" s="47">
        <f>E665*T665</f>
        <v>0</v>
      </c>
      <c r="R665" s="48">
        <f t="shared" si="237"/>
        <v>476.38</v>
      </c>
      <c r="S665" s="48">
        <v>23818.880000000001</v>
      </c>
      <c r="T665" s="48">
        <v>0</v>
      </c>
      <c r="U665" s="48">
        <f t="shared" si="238"/>
        <v>23818.880000000001</v>
      </c>
      <c r="V665" s="31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</row>
    <row r="666" spans="1:37" ht="28.5" x14ac:dyDescent="0.4">
      <c r="A666" s="33">
        <v>571</v>
      </c>
      <c r="B666" s="33">
        <v>506</v>
      </c>
      <c r="C666" s="31" t="s">
        <v>272</v>
      </c>
      <c r="D666" s="33" t="s">
        <v>26</v>
      </c>
      <c r="E666" s="25">
        <v>1.9</v>
      </c>
      <c r="F666" s="45">
        <f t="shared" si="240"/>
        <v>1269.2</v>
      </c>
      <c r="G666" s="45">
        <f t="shared" si="241"/>
        <v>5852</v>
      </c>
      <c r="H666" s="45">
        <f t="shared" si="242"/>
        <v>7121.2</v>
      </c>
      <c r="I666" s="25">
        <v>668</v>
      </c>
      <c r="J666" s="25">
        <v>3080</v>
      </c>
      <c r="K666" s="25"/>
      <c r="L666" s="24"/>
      <c r="M666" s="24"/>
      <c r="N666" s="24"/>
      <c r="O666" s="68">
        <f t="shared" si="243"/>
        <v>1068.8</v>
      </c>
      <c r="P666" s="47">
        <f>E666*S666</f>
        <v>2600.7399999999998</v>
      </c>
      <c r="Q666" s="47">
        <f>E666*T666</f>
        <v>7494.63</v>
      </c>
      <c r="R666" s="48">
        <f t="shared" si="237"/>
        <v>10095.370000000001</v>
      </c>
      <c r="S666" s="48">
        <v>1368.81</v>
      </c>
      <c r="T666" s="48">
        <v>3944.54</v>
      </c>
      <c r="U666" s="48">
        <f t="shared" si="238"/>
        <v>5313.35</v>
      </c>
      <c r="V666" s="31" t="s">
        <v>360</v>
      </c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</row>
    <row r="667" spans="1:37" ht="42.75" x14ac:dyDescent="0.4">
      <c r="A667" s="33">
        <v>572</v>
      </c>
      <c r="B667" s="33">
        <v>507</v>
      </c>
      <c r="C667" s="31" t="s">
        <v>263</v>
      </c>
      <c r="D667" s="33" t="s">
        <v>34</v>
      </c>
      <c r="E667" s="25">
        <v>0.01</v>
      </c>
      <c r="F667" s="45">
        <f t="shared" si="240"/>
        <v>116.24</v>
      </c>
      <c r="G667" s="45">
        <f t="shared" si="241"/>
        <v>0</v>
      </c>
      <c r="H667" s="45">
        <f t="shared" si="242"/>
        <v>116.24</v>
      </c>
      <c r="I667" s="25">
        <v>11624</v>
      </c>
      <c r="J667" s="25"/>
      <c r="K667" s="25"/>
      <c r="L667" s="24"/>
      <c r="M667" s="24"/>
      <c r="N667" s="24"/>
      <c r="O667" s="68">
        <f t="shared" si="243"/>
        <v>18598.400000000001</v>
      </c>
      <c r="P667" s="47">
        <f>E667*S667</f>
        <v>238.19</v>
      </c>
      <c r="Q667" s="47">
        <f>E667*T667</f>
        <v>0</v>
      </c>
      <c r="R667" s="48">
        <f t="shared" si="237"/>
        <v>238.19</v>
      </c>
      <c r="S667" s="48">
        <v>23818.880000000001</v>
      </c>
      <c r="T667" s="48">
        <v>0</v>
      </c>
      <c r="U667" s="48">
        <f t="shared" si="238"/>
        <v>23818.880000000001</v>
      </c>
      <c r="V667" s="31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</row>
    <row r="668" spans="1:37" ht="28.5" x14ac:dyDescent="0.4">
      <c r="A668" s="33">
        <v>573</v>
      </c>
      <c r="B668" s="33">
        <v>508</v>
      </c>
      <c r="C668" s="31" t="s">
        <v>268</v>
      </c>
      <c r="D668" s="33" t="s">
        <v>26</v>
      </c>
      <c r="E668" s="25">
        <v>1.9</v>
      </c>
      <c r="F668" s="45">
        <f t="shared" si="240"/>
        <v>541.5</v>
      </c>
      <c r="G668" s="45">
        <f t="shared" si="241"/>
        <v>2012.1</v>
      </c>
      <c r="H668" s="45">
        <f t="shared" si="242"/>
        <v>2553.6</v>
      </c>
      <c r="I668" s="25">
        <v>285</v>
      </c>
      <c r="J668" s="25">
        <v>1059</v>
      </c>
      <c r="K668" s="25"/>
      <c r="L668" s="24"/>
      <c r="M668" s="24"/>
      <c r="N668" s="24"/>
      <c r="O668" s="68">
        <f t="shared" si="243"/>
        <v>456</v>
      </c>
      <c r="P668" s="47">
        <f>E668*S668</f>
        <v>1109.5999999999999</v>
      </c>
      <c r="Q668" s="47">
        <f>E668*T668</f>
        <v>2576.89</v>
      </c>
      <c r="R668" s="48">
        <f t="shared" si="237"/>
        <v>3686.49</v>
      </c>
      <c r="S668" s="48">
        <v>584</v>
      </c>
      <c r="T668" s="48">
        <v>1356.26</v>
      </c>
      <c r="U668" s="48">
        <f t="shared" si="238"/>
        <v>1940.26</v>
      </c>
      <c r="V668" s="31" t="s">
        <v>361</v>
      </c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</row>
    <row r="669" spans="1:37" x14ac:dyDescent="0.4">
      <c r="A669" s="33"/>
      <c r="B669" s="33"/>
      <c r="C669" s="34" t="s">
        <v>362</v>
      </c>
      <c r="D669" s="33"/>
      <c r="E669" s="25"/>
      <c r="F669" s="45">
        <f t="shared" si="240"/>
        <v>0</v>
      </c>
      <c r="G669" s="45">
        <f t="shared" si="241"/>
        <v>0</v>
      </c>
      <c r="H669" s="45">
        <f t="shared" si="242"/>
        <v>0</v>
      </c>
      <c r="I669" s="25"/>
      <c r="J669" s="25"/>
      <c r="K669" s="25"/>
      <c r="L669" s="24"/>
      <c r="M669" s="24"/>
      <c r="N669" s="24"/>
      <c r="O669" s="52"/>
      <c r="P669" s="47">
        <f>E669*S669</f>
        <v>0</v>
      </c>
      <c r="Q669" s="47">
        <f>E669*T669</f>
        <v>0</v>
      </c>
      <c r="R669" s="48">
        <f t="shared" si="237"/>
        <v>0</v>
      </c>
      <c r="S669" s="48">
        <v>0</v>
      </c>
      <c r="T669" s="48">
        <v>0</v>
      </c>
      <c r="U669" s="48">
        <f t="shared" si="238"/>
        <v>0</v>
      </c>
      <c r="V669" s="31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</row>
    <row r="670" spans="1:37" x14ac:dyDescent="0.4">
      <c r="A670" s="33">
        <v>574</v>
      </c>
      <c r="B670" s="33">
        <v>509</v>
      </c>
      <c r="C670" s="31" t="s">
        <v>262</v>
      </c>
      <c r="D670" s="33" t="s">
        <v>34</v>
      </c>
      <c r="E670" s="25">
        <v>0.01</v>
      </c>
      <c r="F670" s="45">
        <f t="shared" si="240"/>
        <v>237.57</v>
      </c>
      <c r="G670" s="45">
        <f t="shared" si="241"/>
        <v>0</v>
      </c>
      <c r="H670" s="45">
        <f t="shared" si="242"/>
        <v>237.57</v>
      </c>
      <c r="I670" s="25">
        <v>23757</v>
      </c>
      <c r="J670" s="25"/>
      <c r="K670" s="25"/>
      <c r="L670" s="24"/>
      <c r="M670" s="24"/>
      <c r="N670" s="24"/>
      <c r="O670" s="46">
        <f>I670*$L$3</f>
        <v>40386.9</v>
      </c>
      <c r="P670" s="47">
        <f>E670*S670</f>
        <v>517.23</v>
      </c>
      <c r="Q670" s="47">
        <f>E670*T670</f>
        <v>0</v>
      </c>
      <c r="R670" s="48">
        <f t="shared" si="237"/>
        <v>517.23</v>
      </c>
      <c r="S670" s="48">
        <v>51723.3</v>
      </c>
      <c r="T670" s="48">
        <v>0</v>
      </c>
      <c r="U670" s="48">
        <f t="shared" si="238"/>
        <v>51723.3</v>
      </c>
      <c r="V670" s="31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</row>
    <row r="671" spans="1:37" x14ac:dyDescent="0.4">
      <c r="A671" s="33">
        <v>575</v>
      </c>
      <c r="B671" s="33">
        <v>510</v>
      </c>
      <c r="C671" s="31" t="s">
        <v>55</v>
      </c>
      <c r="D671" s="33" t="s">
        <v>26</v>
      </c>
      <c r="E671" s="25">
        <v>0.2</v>
      </c>
      <c r="F671" s="45">
        <f t="shared" si="240"/>
        <v>352.41</v>
      </c>
      <c r="G671" s="45">
        <f t="shared" si="241"/>
        <v>0</v>
      </c>
      <c r="H671" s="45">
        <f t="shared" si="242"/>
        <v>352.41</v>
      </c>
      <c r="I671" s="25">
        <v>1762.04</v>
      </c>
      <c r="J671" s="25"/>
      <c r="K671" s="25"/>
      <c r="L671" s="24"/>
      <c r="M671" s="24"/>
      <c r="N671" s="24"/>
      <c r="O671" s="68">
        <f t="shared" ref="O671:O678" si="244">I671*$N$3</f>
        <v>2819.26</v>
      </c>
      <c r="P671" s="47">
        <f>E671*S671</f>
        <v>722.12</v>
      </c>
      <c r="Q671" s="47">
        <f>E671*T671</f>
        <v>0</v>
      </c>
      <c r="R671" s="48">
        <f t="shared" si="237"/>
        <v>722.12</v>
      </c>
      <c r="S671" s="48">
        <v>3610.61</v>
      </c>
      <c r="T671" s="48">
        <v>0</v>
      </c>
      <c r="U671" s="48">
        <f t="shared" si="238"/>
        <v>3610.61</v>
      </c>
      <c r="V671" s="31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</row>
    <row r="672" spans="1:37" x14ac:dyDescent="0.4">
      <c r="A672" s="33">
        <v>576</v>
      </c>
      <c r="B672" s="33">
        <v>511</v>
      </c>
      <c r="C672" s="31" t="s">
        <v>216</v>
      </c>
      <c r="D672" s="33" t="s">
        <v>26</v>
      </c>
      <c r="E672" s="25">
        <v>0.2</v>
      </c>
      <c r="F672" s="45">
        <f t="shared" si="240"/>
        <v>29.62</v>
      </c>
      <c r="G672" s="45">
        <f t="shared" si="241"/>
        <v>0</v>
      </c>
      <c r="H672" s="45">
        <f t="shared" si="242"/>
        <v>29.62</v>
      </c>
      <c r="I672" s="25">
        <v>148.08000000000001</v>
      </c>
      <c r="J672" s="25"/>
      <c r="K672" s="25"/>
      <c r="L672" s="24"/>
      <c r="M672" s="24"/>
      <c r="N672" s="24"/>
      <c r="O672" s="68">
        <f t="shared" si="244"/>
        <v>236.93</v>
      </c>
      <c r="P672" s="47">
        <f>E672*S672</f>
        <v>60.69</v>
      </c>
      <c r="Q672" s="47">
        <f>E672*T672</f>
        <v>0</v>
      </c>
      <c r="R672" s="48">
        <f t="shared" si="237"/>
        <v>60.69</v>
      </c>
      <c r="S672" s="48">
        <v>303.44</v>
      </c>
      <c r="T672" s="48">
        <v>0</v>
      </c>
      <c r="U672" s="48">
        <f t="shared" si="238"/>
        <v>303.44</v>
      </c>
      <c r="V672" s="31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</row>
    <row r="673" spans="1:37" ht="42.75" x14ac:dyDescent="0.4">
      <c r="A673" s="33">
        <v>577</v>
      </c>
      <c r="B673" s="33">
        <v>512</v>
      </c>
      <c r="C673" s="31" t="s">
        <v>263</v>
      </c>
      <c r="D673" s="33" t="s">
        <v>34</v>
      </c>
      <c r="E673" s="25">
        <v>0</v>
      </c>
      <c r="F673" s="45">
        <f t="shared" si="240"/>
        <v>0</v>
      </c>
      <c r="G673" s="45">
        <f t="shared" si="241"/>
        <v>0</v>
      </c>
      <c r="H673" s="45">
        <f t="shared" si="242"/>
        <v>0</v>
      </c>
      <c r="I673" s="25">
        <v>11624</v>
      </c>
      <c r="J673" s="25"/>
      <c r="K673" s="25"/>
      <c r="L673" s="24"/>
      <c r="M673" s="24"/>
      <c r="N673" s="24"/>
      <c r="O673" s="68">
        <f t="shared" si="244"/>
        <v>18598.400000000001</v>
      </c>
      <c r="P673" s="47">
        <f>E673*S673</f>
        <v>0</v>
      </c>
      <c r="Q673" s="47">
        <f>E673*T673</f>
        <v>0</v>
      </c>
      <c r="R673" s="48">
        <f t="shared" si="237"/>
        <v>0</v>
      </c>
      <c r="S673" s="48">
        <v>23818.880000000001</v>
      </c>
      <c r="T673" s="48">
        <v>0</v>
      </c>
      <c r="U673" s="48">
        <f t="shared" si="238"/>
        <v>23818.880000000001</v>
      </c>
      <c r="V673" s="31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</row>
    <row r="674" spans="1:37" ht="28.5" x14ac:dyDescent="0.4">
      <c r="A674" s="33">
        <v>578</v>
      </c>
      <c r="B674" s="33">
        <v>513</v>
      </c>
      <c r="C674" s="31" t="s">
        <v>264</v>
      </c>
      <c r="D674" s="33" t="s">
        <v>26</v>
      </c>
      <c r="E674" s="25">
        <v>0.6</v>
      </c>
      <c r="F674" s="45">
        <f t="shared" si="240"/>
        <v>63</v>
      </c>
      <c r="G674" s="45">
        <f t="shared" si="241"/>
        <v>138.6</v>
      </c>
      <c r="H674" s="45">
        <f t="shared" si="242"/>
        <v>201.6</v>
      </c>
      <c r="I674" s="25">
        <v>105</v>
      </c>
      <c r="J674" s="25">
        <v>231</v>
      </c>
      <c r="K674" s="25"/>
      <c r="L674" s="24"/>
      <c r="M674" s="24"/>
      <c r="N674" s="24"/>
      <c r="O674" s="68">
        <f t="shared" si="244"/>
        <v>168</v>
      </c>
      <c r="P674" s="47">
        <f>E674*S674</f>
        <v>129.1</v>
      </c>
      <c r="Q674" s="47">
        <f>E674*T674</f>
        <v>177.5</v>
      </c>
      <c r="R674" s="48">
        <f t="shared" si="237"/>
        <v>306.60000000000002</v>
      </c>
      <c r="S674" s="48">
        <v>215.16</v>
      </c>
      <c r="T674" s="48">
        <v>295.83999999999997</v>
      </c>
      <c r="U674" s="48">
        <f t="shared" si="238"/>
        <v>511</v>
      </c>
      <c r="V674" s="31" t="s">
        <v>336</v>
      </c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</row>
    <row r="675" spans="1:37" ht="42.75" x14ac:dyDescent="0.4">
      <c r="A675" s="33">
        <v>579</v>
      </c>
      <c r="B675" s="33">
        <v>514</v>
      </c>
      <c r="C675" s="31" t="s">
        <v>263</v>
      </c>
      <c r="D675" s="33" t="s">
        <v>34</v>
      </c>
      <c r="E675" s="25">
        <v>0.01</v>
      </c>
      <c r="F675" s="45">
        <f t="shared" si="240"/>
        <v>116.24</v>
      </c>
      <c r="G675" s="45">
        <f t="shared" si="241"/>
        <v>0</v>
      </c>
      <c r="H675" s="45">
        <f t="shared" si="242"/>
        <v>116.24</v>
      </c>
      <c r="I675" s="25">
        <v>11624</v>
      </c>
      <c r="J675" s="25"/>
      <c r="K675" s="25"/>
      <c r="L675" s="24"/>
      <c r="M675" s="24"/>
      <c r="N675" s="24"/>
      <c r="O675" s="68">
        <f t="shared" si="244"/>
        <v>18598.400000000001</v>
      </c>
      <c r="P675" s="47">
        <f>E675*S675</f>
        <v>238.19</v>
      </c>
      <c r="Q675" s="47">
        <f>E675*T675</f>
        <v>0</v>
      </c>
      <c r="R675" s="48">
        <f t="shared" si="237"/>
        <v>238.19</v>
      </c>
      <c r="S675" s="48">
        <v>23818.880000000001</v>
      </c>
      <c r="T675" s="48">
        <v>0</v>
      </c>
      <c r="U675" s="48">
        <f t="shared" si="238"/>
        <v>23818.880000000001</v>
      </c>
      <c r="V675" s="31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</row>
    <row r="676" spans="1:37" ht="28.5" x14ac:dyDescent="0.4">
      <c r="A676" s="33">
        <v>580</v>
      </c>
      <c r="B676" s="33">
        <v>515</v>
      </c>
      <c r="C676" s="31" t="s">
        <v>328</v>
      </c>
      <c r="D676" s="33" t="s">
        <v>26</v>
      </c>
      <c r="E676" s="25">
        <v>0.1</v>
      </c>
      <c r="F676" s="45">
        <f t="shared" si="240"/>
        <v>513.20000000000005</v>
      </c>
      <c r="G676" s="45">
        <f t="shared" si="241"/>
        <v>2464</v>
      </c>
      <c r="H676" s="45">
        <f t="shared" si="242"/>
        <v>2977.2</v>
      </c>
      <c r="I676" s="25">
        <v>5132</v>
      </c>
      <c r="J676" s="25">
        <v>24640</v>
      </c>
      <c r="K676" s="25"/>
      <c r="L676" s="24"/>
      <c r="M676" s="24"/>
      <c r="N676" s="24"/>
      <c r="O676" s="68">
        <f t="shared" si="244"/>
        <v>8211.2000000000007</v>
      </c>
      <c r="P676" s="47">
        <f>E676*S676</f>
        <v>1051.5999999999999</v>
      </c>
      <c r="Q676" s="47">
        <f>E676*T676</f>
        <v>3155.63</v>
      </c>
      <c r="R676" s="48">
        <f t="shared" si="237"/>
        <v>4207.2299999999996</v>
      </c>
      <c r="S676" s="48">
        <v>10516.04</v>
      </c>
      <c r="T676" s="48">
        <v>31556.32</v>
      </c>
      <c r="U676" s="48">
        <f t="shared" si="238"/>
        <v>42072.36</v>
      </c>
      <c r="V676" s="31" t="s">
        <v>363</v>
      </c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</row>
    <row r="677" spans="1:37" ht="42.75" x14ac:dyDescent="0.4">
      <c r="A677" s="33">
        <v>581</v>
      </c>
      <c r="B677" s="33">
        <v>516</v>
      </c>
      <c r="C677" s="31" t="s">
        <v>263</v>
      </c>
      <c r="D677" s="33" t="s">
        <v>34</v>
      </c>
      <c r="E677" s="25">
        <v>0</v>
      </c>
      <c r="F677" s="45">
        <f t="shared" si="240"/>
        <v>0</v>
      </c>
      <c r="G677" s="45">
        <f t="shared" si="241"/>
        <v>0</v>
      </c>
      <c r="H677" s="45">
        <f t="shared" si="242"/>
        <v>0</v>
      </c>
      <c r="I677" s="25">
        <v>11624</v>
      </c>
      <c r="J677" s="25"/>
      <c r="K677" s="25"/>
      <c r="L677" s="24"/>
      <c r="M677" s="24"/>
      <c r="N677" s="24"/>
      <c r="O677" s="68">
        <f t="shared" si="244"/>
        <v>18598.400000000001</v>
      </c>
      <c r="P677" s="47">
        <f>E677*S677</f>
        <v>0</v>
      </c>
      <c r="Q677" s="47">
        <f>E677*T677</f>
        <v>0</v>
      </c>
      <c r="R677" s="48">
        <f t="shared" si="237"/>
        <v>0</v>
      </c>
      <c r="S677" s="48">
        <v>23818.880000000001</v>
      </c>
      <c r="T677" s="48">
        <v>0</v>
      </c>
      <c r="U677" s="48">
        <f t="shared" si="238"/>
        <v>23818.880000000001</v>
      </c>
      <c r="V677" s="31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</row>
    <row r="678" spans="1:37" ht="28.5" x14ac:dyDescent="0.4">
      <c r="A678" s="33">
        <v>582</v>
      </c>
      <c r="B678" s="33">
        <v>517</v>
      </c>
      <c r="C678" s="31" t="s">
        <v>268</v>
      </c>
      <c r="D678" s="33" t="s">
        <v>26</v>
      </c>
      <c r="E678" s="25">
        <v>0.2</v>
      </c>
      <c r="F678" s="45">
        <f t="shared" si="240"/>
        <v>57</v>
      </c>
      <c r="G678" s="45">
        <f t="shared" si="241"/>
        <v>211.8</v>
      </c>
      <c r="H678" s="45">
        <f t="shared" si="242"/>
        <v>268.8</v>
      </c>
      <c r="I678" s="25">
        <v>285</v>
      </c>
      <c r="J678" s="25">
        <v>1059</v>
      </c>
      <c r="K678" s="25"/>
      <c r="L678" s="24"/>
      <c r="M678" s="24"/>
      <c r="N678" s="24"/>
      <c r="O678" s="68">
        <f t="shared" si="244"/>
        <v>456</v>
      </c>
      <c r="P678" s="47">
        <f>E678*S678</f>
        <v>116.8</v>
      </c>
      <c r="Q678" s="47">
        <f>E678*T678</f>
        <v>271.25</v>
      </c>
      <c r="R678" s="48">
        <f t="shared" si="237"/>
        <v>388.05</v>
      </c>
      <c r="S678" s="48">
        <v>584</v>
      </c>
      <c r="T678" s="48">
        <v>1356.26</v>
      </c>
      <c r="U678" s="48">
        <f t="shared" si="238"/>
        <v>1940.26</v>
      </c>
      <c r="V678" s="31" t="s">
        <v>364</v>
      </c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</row>
    <row r="679" spans="1:37" x14ac:dyDescent="0.4">
      <c r="A679" s="33"/>
      <c r="B679" s="33"/>
      <c r="C679" s="34" t="s">
        <v>365</v>
      </c>
      <c r="D679" s="33"/>
      <c r="E679" s="25"/>
      <c r="F679" s="45">
        <f t="shared" si="240"/>
        <v>0</v>
      </c>
      <c r="G679" s="45">
        <f t="shared" si="241"/>
        <v>0</v>
      </c>
      <c r="H679" s="45">
        <f t="shared" si="242"/>
        <v>0</v>
      </c>
      <c r="I679" s="25"/>
      <c r="J679" s="25"/>
      <c r="K679" s="25"/>
      <c r="L679" s="24"/>
      <c r="M679" s="24"/>
      <c r="N679" s="24"/>
      <c r="O679" s="52"/>
      <c r="P679" s="47">
        <f>E679*S679</f>
        <v>0</v>
      </c>
      <c r="Q679" s="47">
        <f>E679*T679</f>
        <v>0</v>
      </c>
      <c r="R679" s="48">
        <f t="shared" si="237"/>
        <v>0</v>
      </c>
      <c r="S679" s="48">
        <v>0</v>
      </c>
      <c r="T679" s="48">
        <v>0</v>
      </c>
      <c r="U679" s="48">
        <f t="shared" si="238"/>
        <v>0</v>
      </c>
      <c r="V679" s="31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</row>
    <row r="680" spans="1:37" x14ac:dyDescent="0.4">
      <c r="A680" s="33">
        <v>583</v>
      </c>
      <c r="B680" s="33">
        <v>518</v>
      </c>
      <c r="C680" s="31" t="s">
        <v>262</v>
      </c>
      <c r="D680" s="33" t="s">
        <v>34</v>
      </c>
      <c r="E680" s="25">
        <v>0.03</v>
      </c>
      <c r="F680" s="45">
        <f t="shared" si="240"/>
        <v>712.71</v>
      </c>
      <c r="G680" s="45">
        <f t="shared" si="241"/>
        <v>0</v>
      </c>
      <c r="H680" s="45">
        <f t="shared" si="242"/>
        <v>712.71</v>
      </c>
      <c r="I680" s="25">
        <v>23757</v>
      </c>
      <c r="J680" s="25"/>
      <c r="K680" s="25"/>
      <c r="L680" s="24"/>
      <c r="M680" s="24"/>
      <c r="N680" s="24"/>
      <c r="O680" s="46">
        <f>I680*$L$3</f>
        <v>40386.9</v>
      </c>
      <c r="P680" s="47">
        <f>E680*S680</f>
        <v>1551.7</v>
      </c>
      <c r="Q680" s="47">
        <f>E680*T680</f>
        <v>0</v>
      </c>
      <c r="R680" s="48">
        <f t="shared" si="237"/>
        <v>1551.7</v>
      </c>
      <c r="S680" s="48">
        <v>51723.3</v>
      </c>
      <c r="T680" s="48">
        <v>0</v>
      </c>
      <c r="U680" s="48">
        <f t="shared" si="238"/>
        <v>51723.3</v>
      </c>
      <c r="V680" s="31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</row>
    <row r="681" spans="1:37" x14ac:dyDescent="0.4">
      <c r="A681" s="33">
        <v>584</v>
      </c>
      <c r="B681" s="33">
        <v>519</v>
      </c>
      <c r="C681" s="31" t="s">
        <v>55</v>
      </c>
      <c r="D681" s="33" t="s">
        <v>26</v>
      </c>
      <c r="E681" s="25">
        <v>13.6</v>
      </c>
      <c r="F681" s="45">
        <f t="shared" si="240"/>
        <v>23963.74</v>
      </c>
      <c r="G681" s="45">
        <f t="shared" si="241"/>
        <v>0</v>
      </c>
      <c r="H681" s="45">
        <f t="shared" si="242"/>
        <v>23963.74</v>
      </c>
      <c r="I681" s="25">
        <v>1762.04</v>
      </c>
      <c r="J681" s="25"/>
      <c r="K681" s="25"/>
      <c r="L681" s="24"/>
      <c r="M681" s="24"/>
      <c r="N681" s="24"/>
      <c r="O681" s="68">
        <f t="shared" ref="O681:O688" si="245">I681*$N$3</f>
        <v>2819.26</v>
      </c>
      <c r="P681" s="47">
        <f>E681*S681</f>
        <v>49104.3</v>
      </c>
      <c r="Q681" s="47">
        <f>E681*T681</f>
        <v>0</v>
      </c>
      <c r="R681" s="48">
        <f t="shared" si="237"/>
        <v>49104.3</v>
      </c>
      <c r="S681" s="48">
        <v>3610.61</v>
      </c>
      <c r="T681" s="48">
        <v>0</v>
      </c>
      <c r="U681" s="48">
        <f t="shared" si="238"/>
        <v>3610.61</v>
      </c>
      <c r="V681" s="31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</row>
    <row r="682" spans="1:37" x14ac:dyDescent="0.4">
      <c r="A682" s="33">
        <v>585</v>
      </c>
      <c r="B682" s="33">
        <v>520</v>
      </c>
      <c r="C682" s="31" t="s">
        <v>216</v>
      </c>
      <c r="D682" s="33" t="s">
        <v>26</v>
      </c>
      <c r="E682" s="25">
        <v>13.6</v>
      </c>
      <c r="F682" s="45">
        <f t="shared" si="240"/>
        <v>2013.89</v>
      </c>
      <c r="G682" s="45">
        <f t="shared" si="241"/>
        <v>0</v>
      </c>
      <c r="H682" s="45">
        <f t="shared" si="242"/>
        <v>2013.89</v>
      </c>
      <c r="I682" s="25">
        <v>148.08000000000001</v>
      </c>
      <c r="J682" s="25"/>
      <c r="K682" s="25"/>
      <c r="L682" s="24"/>
      <c r="M682" s="24"/>
      <c r="N682" s="24"/>
      <c r="O682" s="68">
        <f t="shared" si="245"/>
        <v>236.93</v>
      </c>
      <c r="P682" s="47">
        <f>E682*S682</f>
        <v>4126.78</v>
      </c>
      <c r="Q682" s="47">
        <f>E682*T682</f>
        <v>0</v>
      </c>
      <c r="R682" s="48">
        <f t="shared" si="237"/>
        <v>4126.78</v>
      </c>
      <c r="S682" s="48">
        <v>303.44</v>
      </c>
      <c r="T682" s="48">
        <v>0</v>
      </c>
      <c r="U682" s="48">
        <f t="shared" si="238"/>
        <v>303.44</v>
      </c>
      <c r="V682" s="31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</row>
    <row r="683" spans="1:37" ht="42.75" x14ac:dyDescent="0.4">
      <c r="A683" s="33">
        <v>586</v>
      </c>
      <c r="B683" s="33">
        <v>521</v>
      </c>
      <c r="C683" s="31" t="s">
        <v>263</v>
      </c>
      <c r="D683" s="33" t="s">
        <v>34</v>
      </c>
      <c r="E683" s="25">
        <v>0</v>
      </c>
      <c r="F683" s="45">
        <f t="shared" si="240"/>
        <v>0</v>
      </c>
      <c r="G683" s="45">
        <f t="shared" si="241"/>
        <v>0</v>
      </c>
      <c r="H683" s="45">
        <f t="shared" si="242"/>
        <v>0</v>
      </c>
      <c r="I683" s="25">
        <v>11624</v>
      </c>
      <c r="J683" s="25"/>
      <c r="K683" s="25"/>
      <c r="L683" s="24"/>
      <c r="M683" s="24"/>
      <c r="N683" s="24"/>
      <c r="O683" s="68">
        <f t="shared" si="245"/>
        <v>18598.400000000001</v>
      </c>
      <c r="P683" s="47">
        <f>E683*S683</f>
        <v>0</v>
      </c>
      <c r="Q683" s="47">
        <f>E683*T683</f>
        <v>0</v>
      </c>
      <c r="R683" s="48">
        <f t="shared" si="237"/>
        <v>0</v>
      </c>
      <c r="S683" s="48">
        <v>23818.880000000001</v>
      </c>
      <c r="T683" s="48">
        <v>0</v>
      </c>
      <c r="U683" s="48">
        <f t="shared" si="238"/>
        <v>23818.880000000001</v>
      </c>
      <c r="V683" s="31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</row>
    <row r="684" spans="1:37" ht="28.5" x14ac:dyDescent="0.4">
      <c r="A684" s="33">
        <v>587</v>
      </c>
      <c r="B684" s="33">
        <v>522</v>
      </c>
      <c r="C684" s="31" t="s">
        <v>264</v>
      </c>
      <c r="D684" s="33" t="s">
        <v>26</v>
      </c>
      <c r="E684" s="25">
        <v>1.2</v>
      </c>
      <c r="F684" s="45">
        <f t="shared" si="240"/>
        <v>126</v>
      </c>
      <c r="G684" s="45">
        <f t="shared" si="241"/>
        <v>277.2</v>
      </c>
      <c r="H684" s="45">
        <f t="shared" si="242"/>
        <v>403.2</v>
      </c>
      <c r="I684" s="25">
        <v>105</v>
      </c>
      <c r="J684" s="25">
        <v>231</v>
      </c>
      <c r="K684" s="25"/>
      <c r="L684" s="24"/>
      <c r="M684" s="24"/>
      <c r="N684" s="24"/>
      <c r="O684" s="68">
        <f t="shared" si="245"/>
        <v>168</v>
      </c>
      <c r="P684" s="47">
        <f>E684*S684</f>
        <v>258.19</v>
      </c>
      <c r="Q684" s="47">
        <f>E684*T684</f>
        <v>355.01</v>
      </c>
      <c r="R684" s="48">
        <f t="shared" si="237"/>
        <v>613.20000000000005</v>
      </c>
      <c r="S684" s="48">
        <v>215.16</v>
      </c>
      <c r="T684" s="48">
        <v>295.83999999999997</v>
      </c>
      <c r="U684" s="48">
        <f t="shared" si="238"/>
        <v>511</v>
      </c>
      <c r="V684" s="31" t="s">
        <v>366</v>
      </c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</row>
    <row r="685" spans="1:37" ht="42.75" x14ac:dyDescent="0.4">
      <c r="A685" s="33">
        <v>588</v>
      </c>
      <c r="B685" s="33">
        <v>523</v>
      </c>
      <c r="C685" s="31" t="s">
        <v>263</v>
      </c>
      <c r="D685" s="33" t="s">
        <v>34</v>
      </c>
      <c r="E685" s="25">
        <v>0.03</v>
      </c>
      <c r="F685" s="45">
        <f t="shared" si="240"/>
        <v>348.72</v>
      </c>
      <c r="G685" s="45">
        <f t="shared" si="241"/>
        <v>0</v>
      </c>
      <c r="H685" s="45">
        <f t="shared" si="242"/>
        <v>348.72</v>
      </c>
      <c r="I685" s="25">
        <v>11624</v>
      </c>
      <c r="J685" s="25"/>
      <c r="K685" s="25"/>
      <c r="L685" s="24"/>
      <c r="M685" s="24"/>
      <c r="N685" s="24"/>
      <c r="O685" s="68">
        <f t="shared" si="245"/>
        <v>18598.400000000001</v>
      </c>
      <c r="P685" s="47">
        <f>E685*S685</f>
        <v>714.57</v>
      </c>
      <c r="Q685" s="47">
        <f>E685*T685</f>
        <v>0</v>
      </c>
      <c r="R685" s="48">
        <f t="shared" si="237"/>
        <v>714.57</v>
      </c>
      <c r="S685" s="48">
        <v>23818.880000000001</v>
      </c>
      <c r="T685" s="48">
        <v>0</v>
      </c>
      <c r="U685" s="48">
        <f t="shared" si="238"/>
        <v>23818.880000000001</v>
      </c>
      <c r="V685" s="31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</row>
    <row r="686" spans="1:37" ht="28.5" x14ac:dyDescent="0.4">
      <c r="A686" s="33">
        <v>589</v>
      </c>
      <c r="B686" s="33">
        <v>524</v>
      </c>
      <c r="C686" s="31" t="s">
        <v>272</v>
      </c>
      <c r="D686" s="33" t="s">
        <v>26</v>
      </c>
      <c r="E686" s="25">
        <v>2.8</v>
      </c>
      <c r="F686" s="45">
        <f t="shared" si="240"/>
        <v>1870.4</v>
      </c>
      <c r="G686" s="45">
        <f t="shared" si="241"/>
        <v>8624</v>
      </c>
      <c r="H686" s="45">
        <f t="shared" si="242"/>
        <v>10494.4</v>
      </c>
      <c r="I686" s="25">
        <v>668</v>
      </c>
      <c r="J686" s="25">
        <v>3080</v>
      </c>
      <c r="K686" s="25"/>
      <c r="L686" s="24"/>
      <c r="M686" s="24"/>
      <c r="N686" s="24"/>
      <c r="O686" s="68">
        <f t="shared" si="245"/>
        <v>1068.8</v>
      </c>
      <c r="P686" s="47">
        <f>E686*S686</f>
        <v>3832.67</v>
      </c>
      <c r="Q686" s="47">
        <f>E686*T686</f>
        <v>11044.71</v>
      </c>
      <c r="R686" s="48">
        <f t="shared" si="237"/>
        <v>14877.38</v>
      </c>
      <c r="S686" s="48">
        <v>1368.81</v>
      </c>
      <c r="T686" s="48">
        <v>3944.54</v>
      </c>
      <c r="U686" s="48">
        <f t="shared" si="238"/>
        <v>5313.35</v>
      </c>
      <c r="V686" s="31" t="s">
        <v>367</v>
      </c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</row>
    <row r="687" spans="1:37" ht="42.75" x14ac:dyDescent="0.4">
      <c r="A687" s="33">
        <v>590</v>
      </c>
      <c r="B687" s="33">
        <v>525</v>
      </c>
      <c r="C687" s="31" t="s">
        <v>263</v>
      </c>
      <c r="D687" s="33" t="s">
        <v>34</v>
      </c>
      <c r="E687" s="25">
        <v>0.01</v>
      </c>
      <c r="F687" s="45">
        <f t="shared" si="240"/>
        <v>116.24</v>
      </c>
      <c r="G687" s="45">
        <f t="shared" si="241"/>
        <v>0</v>
      </c>
      <c r="H687" s="45">
        <f t="shared" si="242"/>
        <v>116.24</v>
      </c>
      <c r="I687" s="25">
        <v>11624</v>
      </c>
      <c r="J687" s="25"/>
      <c r="K687" s="25"/>
      <c r="L687" s="24"/>
      <c r="M687" s="24"/>
      <c r="N687" s="24"/>
      <c r="O687" s="68">
        <f t="shared" si="245"/>
        <v>18598.400000000001</v>
      </c>
      <c r="P687" s="47">
        <f>E687*S687</f>
        <v>238.19</v>
      </c>
      <c r="Q687" s="47">
        <f>E687*T687</f>
        <v>0</v>
      </c>
      <c r="R687" s="48">
        <f t="shared" si="237"/>
        <v>238.19</v>
      </c>
      <c r="S687" s="48">
        <v>23818.880000000001</v>
      </c>
      <c r="T687" s="48">
        <v>0</v>
      </c>
      <c r="U687" s="48">
        <f t="shared" si="238"/>
        <v>23818.880000000001</v>
      </c>
      <c r="V687" s="31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</row>
    <row r="688" spans="1:37" ht="28.5" x14ac:dyDescent="0.4">
      <c r="A688" s="33">
        <v>591</v>
      </c>
      <c r="B688" s="33">
        <v>526</v>
      </c>
      <c r="C688" s="31" t="s">
        <v>268</v>
      </c>
      <c r="D688" s="33" t="s">
        <v>26</v>
      </c>
      <c r="E688" s="25">
        <v>2.8</v>
      </c>
      <c r="F688" s="45">
        <f t="shared" si="240"/>
        <v>798</v>
      </c>
      <c r="G688" s="45">
        <f t="shared" si="241"/>
        <v>2965.2</v>
      </c>
      <c r="H688" s="45">
        <f t="shared" si="242"/>
        <v>3763.2</v>
      </c>
      <c r="I688" s="25">
        <v>285</v>
      </c>
      <c r="J688" s="25">
        <v>1059</v>
      </c>
      <c r="K688" s="25"/>
      <c r="L688" s="24"/>
      <c r="M688" s="24"/>
      <c r="N688" s="24"/>
      <c r="O688" s="68">
        <f t="shared" si="245"/>
        <v>456</v>
      </c>
      <c r="P688" s="47">
        <f>E688*S688</f>
        <v>1635.2</v>
      </c>
      <c r="Q688" s="47">
        <f>E688*T688</f>
        <v>3797.53</v>
      </c>
      <c r="R688" s="48">
        <f t="shared" si="237"/>
        <v>5432.73</v>
      </c>
      <c r="S688" s="48">
        <v>584</v>
      </c>
      <c r="T688" s="48">
        <v>1356.26</v>
      </c>
      <c r="U688" s="48">
        <f t="shared" si="238"/>
        <v>1940.26</v>
      </c>
      <c r="V688" s="31" t="s">
        <v>368</v>
      </c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</row>
    <row r="689" spans="1:37" x14ac:dyDescent="0.4">
      <c r="A689" s="33">
        <v>592</v>
      </c>
      <c r="B689" s="33"/>
      <c r="C689" s="34" t="s">
        <v>369</v>
      </c>
      <c r="D689" s="33"/>
      <c r="E689" s="25"/>
      <c r="F689" s="45">
        <f t="shared" si="240"/>
        <v>0</v>
      </c>
      <c r="G689" s="45">
        <f t="shared" si="241"/>
        <v>0</v>
      </c>
      <c r="H689" s="45">
        <f t="shared" si="242"/>
        <v>0</v>
      </c>
      <c r="I689" s="25"/>
      <c r="J689" s="25"/>
      <c r="K689" s="25"/>
      <c r="L689" s="24"/>
      <c r="M689" s="24"/>
      <c r="N689" s="24"/>
      <c r="O689" s="52"/>
      <c r="P689" s="47">
        <f>E689*S689</f>
        <v>0</v>
      </c>
      <c r="Q689" s="47">
        <f>E689*T689</f>
        <v>0</v>
      </c>
      <c r="R689" s="48">
        <f t="shared" si="237"/>
        <v>0</v>
      </c>
      <c r="S689" s="48">
        <v>0</v>
      </c>
      <c r="T689" s="48">
        <v>0</v>
      </c>
      <c r="U689" s="48">
        <f t="shared" si="238"/>
        <v>0</v>
      </c>
      <c r="V689" s="31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</row>
    <row r="690" spans="1:37" x14ac:dyDescent="0.4">
      <c r="A690" s="33">
        <v>593</v>
      </c>
      <c r="B690" s="33">
        <v>527</v>
      </c>
      <c r="C690" s="31" t="s">
        <v>262</v>
      </c>
      <c r="D690" s="33" t="s">
        <v>34</v>
      </c>
      <c r="E690" s="25">
        <v>0.03</v>
      </c>
      <c r="F690" s="45">
        <f t="shared" si="240"/>
        <v>712.71</v>
      </c>
      <c r="G690" s="45">
        <f t="shared" si="241"/>
        <v>0</v>
      </c>
      <c r="H690" s="45">
        <f t="shared" si="242"/>
        <v>712.71</v>
      </c>
      <c r="I690" s="25">
        <v>23757</v>
      </c>
      <c r="J690" s="25"/>
      <c r="K690" s="25"/>
      <c r="L690" s="24"/>
      <c r="M690" s="24"/>
      <c r="N690" s="24"/>
      <c r="O690" s="46">
        <f>I690*$L$3</f>
        <v>40386.9</v>
      </c>
      <c r="P690" s="47">
        <f>E690*S690</f>
        <v>1551.7</v>
      </c>
      <c r="Q690" s="47">
        <f>E690*T690</f>
        <v>0</v>
      </c>
      <c r="R690" s="48">
        <f t="shared" si="237"/>
        <v>1551.7</v>
      </c>
      <c r="S690" s="48">
        <v>51723.3</v>
      </c>
      <c r="T690" s="48">
        <v>0</v>
      </c>
      <c r="U690" s="48">
        <f t="shared" si="238"/>
        <v>51723.3</v>
      </c>
      <c r="V690" s="31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</row>
    <row r="691" spans="1:37" x14ac:dyDescent="0.4">
      <c r="A691" s="33">
        <v>594</v>
      </c>
      <c r="B691" s="33">
        <v>528</v>
      </c>
      <c r="C691" s="31" t="s">
        <v>55</v>
      </c>
      <c r="D691" s="33" t="s">
        <v>26</v>
      </c>
      <c r="E691" s="25">
        <v>13.8</v>
      </c>
      <c r="F691" s="45">
        <f t="shared" si="240"/>
        <v>24316.15</v>
      </c>
      <c r="G691" s="45">
        <f t="shared" si="241"/>
        <v>0</v>
      </c>
      <c r="H691" s="45">
        <f t="shared" si="242"/>
        <v>24316.15</v>
      </c>
      <c r="I691" s="25">
        <v>1762.04</v>
      </c>
      <c r="J691" s="25"/>
      <c r="K691" s="25"/>
      <c r="L691" s="24"/>
      <c r="M691" s="24"/>
      <c r="N691" s="24"/>
      <c r="O691" s="68">
        <f t="shared" ref="O691:O698" si="246">I691*$N$3</f>
        <v>2819.26</v>
      </c>
      <c r="P691" s="47">
        <f>E691*S691</f>
        <v>49826.42</v>
      </c>
      <c r="Q691" s="47">
        <f>E691*T691</f>
        <v>0</v>
      </c>
      <c r="R691" s="48">
        <f t="shared" si="237"/>
        <v>49826.42</v>
      </c>
      <c r="S691" s="48">
        <v>3610.61</v>
      </c>
      <c r="T691" s="48">
        <v>0</v>
      </c>
      <c r="U691" s="48">
        <f t="shared" si="238"/>
        <v>3610.61</v>
      </c>
      <c r="V691" s="31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</row>
    <row r="692" spans="1:37" x14ac:dyDescent="0.4">
      <c r="A692" s="33">
        <v>595</v>
      </c>
      <c r="B692" s="33">
        <v>529</v>
      </c>
      <c r="C692" s="31" t="s">
        <v>216</v>
      </c>
      <c r="D692" s="33" t="s">
        <v>26</v>
      </c>
      <c r="E692" s="25">
        <v>13.8</v>
      </c>
      <c r="F692" s="45">
        <f t="shared" si="240"/>
        <v>2043.5</v>
      </c>
      <c r="G692" s="45">
        <f t="shared" si="241"/>
        <v>0</v>
      </c>
      <c r="H692" s="45">
        <f t="shared" si="242"/>
        <v>2043.5</v>
      </c>
      <c r="I692" s="25">
        <v>148.08000000000001</v>
      </c>
      <c r="J692" s="25"/>
      <c r="K692" s="25"/>
      <c r="L692" s="24"/>
      <c r="M692" s="24"/>
      <c r="N692" s="24"/>
      <c r="O692" s="68">
        <f t="shared" si="246"/>
        <v>236.93</v>
      </c>
      <c r="P692" s="47">
        <f>E692*S692</f>
        <v>4187.47</v>
      </c>
      <c r="Q692" s="47">
        <f>E692*T692</f>
        <v>0</v>
      </c>
      <c r="R692" s="48">
        <f t="shared" si="237"/>
        <v>4187.47</v>
      </c>
      <c r="S692" s="48">
        <v>303.44</v>
      </c>
      <c r="T692" s="48">
        <v>0</v>
      </c>
      <c r="U692" s="48">
        <f t="shared" si="238"/>
        <v>303.44</v>
      </c>
      <c r="V692" s="31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</row>
    <row r="693" spans="1:37" ht="42.75" x14ac:dyDescent="0.4">
      <c r="A693" s="33">
        <v>596</v>
      </c>
      <c r="B693" s="33">
        <v>530</v>
      </c>
      <c r="C693" s="31" t="s">
        <v>263</v>
      </c>
      <c r="D693" s="33" t="s">
        <v>34</v>
      </c>
      <c r="E693" s="25">
        <v>0</v>
      </c>
      <c r="F693" s="45">
        <f t="shared" si="240"/>
        <v>0</v>
      </c>
      <c r="G693" s="45">
        <f t="shared" si="241"/>
        <v>0</v>
      </c>
      <c r="H693" s="45">
        <f t="shared" si="242"/>
        <v>0</v>
      </c>
      <c r="I693" s="25">
        <v>11624</v>
      </c>
      <c r="J693" s="25"/>
      <c r="K693" s="25"/>
      <c r="L693" s="24"/>
      <c r="M693" s="24"/>
      <c r="N693" s="24"/>
      <c r="O693" s="68">
        <f t="shared" si="246"/>
        <v>18598.400000000001</v>
      </c>
      <c r="P693" s="47">
        <f>E693*S693</f>
        <v>0</v>
      </c>
      <c r="Q693" s="47">
        <f>E693*T693</f>
        <v>0</v>
      </c>
      <c r="R693" s="48">
        <f t="shared" si="237"/>
        <v>0</v>
      </c>
      <c r="S693" s="48">
        <v>23818.880000000001</v>
      </c>
      <c r="T693" s="48">
        <v>0</v>
      </c>
      <c r="U693" s="48">
        <f t="shared" si="238"/>
        <v>23818.880000000001</v>
      </c>
      <c r="V693" s="31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</row>
    <row r="694" spans="1:37" ht="28.5" x14ac:dyDescent="0.4">
      <c r="A694" s="33">
        <v>597</v>
      </c>
      <c r="B694" s="33">
        <v>531</v>
      </c>
      <c r="C694" s="31" t="s">
        <v>264</v>
      </c>
      <c r="D694" s="33" t="s">
        <v>26</v>
      </c>
      <c r="E694" s="25">
        <v>1.4</v>
      </c>
      <c r="F694" s="45">
        <f t="shared" si="240"/>
        <v>147</v>
      </c>
      <c r="G694" s="45">
        <f t="shared" si="241"/>
        <v>323.39999999999998</v>
      </c>
      <c r="H694" s="45">
        <f t="shared" si="242"/>
        <v>470.4</v>
      </c>
      <c r="I694" s="25">
        <v>105</v>
      </c>
      <c r="J694" s="25">
        <v>231</v>
      </c>
      <c r="K694" s="25"/>
      <c r="L694" s="24"/>
      <c r="M694" s="24"/>
      <c r="N694" s="24"/>
      <c r="O694" s="68">
        <f t="shared" si="246"/>
        <v>168</v>
      </c>
      <c r="P694" s="47">
        <f>E694*S694</f>
        <v>301.22000000000003</v>
      </c>
      <c r="Q694" s="47">
        <f>E694*T694</f>
        <v>414.18</v>
      </c>
      <c r="R694" s="48">
        <f t="shared" si="237"/>
        <v>715.4</v>
      </c>
      <c r="S694" s="48">
        <v>215.16</v>
      </c>
      <c r="T694" s="48">
        <v>295.83999999999997</v>
      </c>
      <c r="U694" s="48">
        <f t="shared" si="238"/>
        <v>511</v>
      </c>
      <c r="V694" s="31" t="s">
        <v>370</v>
      </c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</row>
    <row r="695" spans="1:37" ht="42.75" x14ac:dyDescent="0.4">
      <c r="A695" s="33">
        <v>598</v>
      </c>
      <c r="B695" s="33">
        <v>532</v>
      </c>
      <c r="C695" s="31" t="s">
        <v>263</v>
      </c>
      <c r="D695" s="33" t="s">
        <v>34</v>
      </c>
      <c r="E695" s="25">
        <v>0.03</v>
      </c>
      <c r="F695" s="45">
        <f t="shared" si="240"/>
        <v>348.72</v>
      </c>
      <c r="G695" s="45">
        <f t="shared" si="241"/>
        <v>0</v>
      </c>
      <c r="H695" s="45">
        <f t="shared" si="242"/>
        <v>348.72</v>
      </c>
      <c r="I695" s="25">
        <v>11624</v>
      </c>
      <c r="J695" s="25"/>
      <c r="K695" s="25"/>
      <c r="L695" s="24"/>
      <c r="M695" s="24"/>
      <c r="N695" s="24"/>
      <c r="O695" s="68">
        <f t="shared" si="246"/>
        <v>18598.400000000001</v>
      </c>
      <c r="P695" s="47">
        <f>E695*S695</f>
        <v>714.57</v>
      </c>
      <c r="Q695" s="47">
        <f>E695*T695</f>
        <v>0</v>
      </c>
      <c r="R695" s="48">
        <f t="shared" si="237"/>
        <v>714.57</v>
      </c>
      <c r="S695" s="48">
        <v>23818.880000000001</v>
      </c>
      <c r="T695" s="48">
        <v>0</v>
      </c>
      <c r="U695" s="48">
        <f t="shared" si="238"/>
        <v>23818.880000000001</v>
      </c>
      <c r="V695" s="31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</row>
    <row r="696" spans="1:37" ht="28.5" x14ac:dyDescent="0.4">
      <c r="A696" s="33">
        <v>599</v>
      </c>
      <c r="B696" s="33">
        <v>533</v>
      </c>
      <c r="C696" s="31" t="s">
        <v>272</v>
      </c>
      <c r="D696" s="33" t="s">
        <v>26</v>
      </c>
      <c r="E696" s="25">
        <v>3</v>
      </c>
      <c r="F696" s="45">
        <f t="shared" si="240"/>
        <v>2004</v>
      </c>
      <c r="G696" s="45">
        <f t="shared" si="241"/>
        <v>9240</v>
      </c>
      <c r="H696" s="45">
        <f t="shared" si="242"/>
        <v>11244</v>
      </c>
      <c r="I696" s="25">
        <v>668</v>
      </c>
      <c r="J696" s="25">
        <v>3080</v>
      </c>
      <c r="K696" s="25"/>
      <c r="L696" s="24"/>
      <c r="M696" s="24"/>
      <c r="N696" s="24"/>
      <c r="O696" s="68">
        <f t="shared" si="246"/>
        <v>1068.8</v>
      </c>
      <c r="P696" s="47">
        <f>E696*S696</f>
        <v>4106.43</v>
      </c>
      <c r="Q696" s="47">
        <f>E696*T696</f>
        <v>11833.62</v>
      </c>
      <c r="R696" s="48">
        <f t="shared" si="237"/>
        <v>15940.05</v>
      </c>
      <c r="S696" s="48">
        <v>1368.81</v>
      </c>
      <c r="T696" s="48">
        <v>3944.54</v>
      </c>
      <c r="U696" s="48">
        <f t="shared" si="238"/>
        <v>5313.35</v>
      </c>
      <c r="V696" s="31" t="s">
        <v>371</v>
      </c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</row>
    <row r="697" spans="1:37" ht="42.75" x14ac:dyDescent="0.4">
      <c r="A697" s="33">
        <v>600</v>
      </c>
      <c r="B697" s="33">
        <v>534</v>
      </c>
      <c r="C697" s="31" t="s">
        <v>263</v>
      </c>
      <c r="D697" s="33" t="s">
        <v>34</v>
      </c>
      <c r="E697" s="25">
        <v>0.02</v>
      </c>
      <c r="F697" s="45">
        <f t="shared" si="240"/>
        <v>232.48</v>
      </c>
      <c r="G697" s="45">
        <f t="shared" si="241"/>
        <v>0</v>
      </c>
      <c r="H697" s="45">
        <f t="shared" si="242"/>
        <v>232.48</v>
      </c>
      <c r="I697" s="25">
        <v>11624</v>
      </c>
      <c r="J697" s="25"/>
      <c r="K697" s="25"/>
      <c r="L697" s="24"/>
      <c r="M697" s="24"/>
      <c r="N697" s="24"/>
      <c r="O697" s="68">
        <f t="shared" si="246"/>
        <v>18598.400000000001</v>
      </c>
      <c r="P697" s="47">
        <f>E697*S697</f>
        <v>476.38</v>
      </c>
      <c r="Q697" s="47">
        <f>E697*T697</f>
        <v>0</v>
      </c>
      <c r="R697" s="48">
        <f t="shared" si="237"/>
        <v>476.38</v>
      </c>
      <c r="S697" s="48">
        <v>23818.880000000001</v>
      </c>
      <c r="T697" s="48">
        <v>0</v>
      </c>
      <c r="U697" s="48">
        <f t="shared" si="238"/>
        <v>23818.880000000001</v>
      </c>
      <c r="V697" s="31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</row>
    <row r="698" spans="1:37" ht="28.5" x14ac:dyDescent="0.4">
      <c r="A698" s="33">
        <v>601</v>
      </c>
      <c r="B698" s="33">
        <v>535</v>
      </c>
      <c r="C698" s="31" t="s">
        <v>268</v>
      </c>
      <c r="D698" s="33" t="s">
        <v>26</v>
      </c>
      <c r="E698" s="25">
        <v>3</v>
      </c>
      <c r="F698" s="45">
        <f t="shared" si="240"/>
        <v>855</v>
      </c>
      <c r="G698" s="45">
        <f t="shared" si="241"/>
        <v>3177</v>
      </c>
      <c r="H698" s="45">
        <f t="shared" si="242"/>
        <v>4032</v>
      </c>
      <c r="I698" s="25">
        <v>285</v>
      </c>
      <c r="J698" s="25">
        <v>1059</v>
      </c>
      <c r="K698" s="25"/>
      <c r="L698" s="24"/>
      <c r="M698" s="24"/>
      <c r="N698" s="24"/>
      <c r="O698" s="68">
        <f t="shared" si="246"/>
        <v>456</v>
      </c>
      <c r="P698" s="47">
        <f>E698*S698</f>
        <v>1752</v>
      </c>
      <c r="Q698" s="47">
        <f>E698*T698</f>
        <v>4068.78</v>
      </c>
      <c r="R698" s="48">
        <f t="shared" si="237"/>
        <v>5820.78</v>
      </c>
      <c r="S698" s="48">
        <v>584</v>
      </c>
      <c r="T698" s="48">
        <v>1356.26</v>
      </c>
      <c r="U698" s="48">
        <f t="shared" si="238"/>
        <v>1940.26</v>
      </c>
      <c r="V698" s="31" t="s">
        <v>372</v>
      </c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</row>
    <row r="699" spans="1:37" x14ac:dyDescent="0.4">
      <c r="A699" s="33"/>
      <c r="B699" s="33"/>
      <c r="C699" s="34" t="s">
        <v>373</v>
      </c>
      <c r="D699" s="33"/>
      <c r="E699" s="25"/>
      <c r="F699" s="45">
        <f t="shared" si="240"/>
        <v>0</v>
      </c>
      <c r="G699" s="45">
        <f t="shared" si="241"/>
        <v>0</v>
      </c>
      <c r="H699" s="45">
        <f t="shared" si="242"/>
        <v>0</v>
      </c>
      <c r="I699" s="25"/>
      <c r="J699" s="25"/>
      <c r="K699" s="25"/>
      <c r="L699" s="24"/>
      <c r="M699" s="24"/>
      <c r="N699" s="24"/>
      <c r="O699" s="52"/>
      <c r="P699" s="47">
        <f>E699*S699</f>
        <v>0</v>
      </c>
      <c r="Q699" s="47">
        <f>E699*T699</f>
        <v>0</v>
      </c>
      <c r="R699" s="48">
        <f t="shared" si="237"/>
        <v>0</v>
      </c>
      <c r="S699" s="48">
        <v>0</v>
      </c>
      <c r="T699" s="48">
        <v>0</v>
      </c>
      <c r="U699" s="48">
        <f t="shared" si="238"/>
        <v>0</v>
      </c>
      <c r="V699" s="31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</row>
    <row r="700" spans="1:37" x14ac:dyDescent="0.4">
      <c r="A700" s="33">
        <v>602</v>
      </c>
      <c r="B700" s="33">
        <v>536</v>
      </c>
      <c r="C700" s="31" t="s">
        <v>262</v>
      </c>
      <c r="D700" s="33" t="s">
        <v>34</v>
      </c>
      <c r="E700" s="25">
        <v>0.03</v>
      </c>
      <c r="F700" s="45">
        <f t="shared" si="240"/>
        <v>712.71</v>
      </c>
      <c r="G700" s="45">
        <f t="shared" si="241"/>
        <v>0</v>
      </c>
      <c r="H700" s="45">
        <f t="shared" si="242"/>
        <v>712.71</v>
      </c>
      <c r="I700" s="25">
        <v>23757</v>
      </c>
      <c r="J700" s="25"/>
      <c r="K700" s="25"/>
      <c r="L700" s="24"/>
      <c r="M700" s="24"/>
      <c r="N700" s="24"/>
      <c r="O700" s="46">
        <f>I700*$L$3</f>
        <v>40386.9</v>
      </c>
      <c r="P700" s="47">
        <f>E700*S700</f>
        <v>1551.7</v>
      </c>
      <c r="Q700" s="47">
        <f>E700*T700</f>
        <v>0</v>
      </c>
      <c r="R700" s="48">
        <f t="shared" si="237"/>
        <v>1551.7</v>
      </c>
      <c r="S700" s="48">
        <v>51723.3</v>
      </c>
      <c r="T700" s="48">
        <v>0</v>
      </c>
      <c r="U700" s="48">
        <f t="shared" si="238"/>
        <v>51723.3</v>
      </c>
      <c r="V700" s="31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</row>
    <row r="701" spans="1:37" x14ac:dyDescent="0.4">
      <c r="A701" s="33">
        <v>603</v>
      </c>
      <c r="B701" s="33">
        <v>537</v>
      </c>
      <c r="C701" s="31" t="s">
        <v>55</v>
      </c>
      <c r="D701" s="33" t="s">
        <v>26</v>
      </c>
      <c r="E701" s="25">
        <v>13.8</v>
      </c>
      <c r="F701" s="45">
        <f t="shared" si="240"/>
        <v>24316.15</v>
      </c>
      <c r="G701" s="45">
        <f t="shared" si="241"/>
        <v>0</v>
      </c>
      <c r="H701" s="45">
        <f t="shared" si="242"/>
        <v>24316.15</v>
      </c>
      <c r="I701" s="25">
        <v>1762.04</v>
      </c>
      <c r="J701" s="25"/>
      <c r="K701" s="25"/>
      <c r="L701" s="24"/>
      <c r="M701" s="24"/>
      <c r="N701" s="24"/>
      <c r="O701" s="68">
        <f t="shared" ref="O701:O708" si="247">I701*$N$3</f>
        <v>2819.26</v>
      </c>
      <c r="P701" s="47">
        <f>E701*S701</f>
        <v>49826.42</v>
      </c>
      <c r="Q701" s="47">
        <f>E701*T701</f>
        <v>0</v>
      </c>
      <c r="R701" s="48">
        <f t="shared" si="237"/>
        <v>49826.42</v>
      </c>
      <c r="S701" s="48">
        <v>3610.61</v>
      </c>
      <c r="T701" s="48">
        <v>0</v>
      </c>
      <c r="U701" s="48">
        <f t="shared" si="238"/>
        <v>3610.61</v>
      </c>
      <c r="V701" s="31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</row>
    <row r="702" spans="1:37" x14ac:dyDescent="0.4">
      <c r="A702" s="33">
        <v>604</v>
      </c>
      <c r="B702" s="33">
        <v>538</v>
      </c>
      <c r="C702" s="31" t="s">
        <v>216</v>
      </c>
      <c r="D702" s="33" t="s">
        <v>26</v>
      </c>
      <c r="E702" s="25">
        <v>13.8</v>
      </c>
      <c r="F702" s="45">
        <f t="shared" si="240"/>
        <v>2043.5</v>
      </c>
      <c r="G702" s="45">
        <f t="shared" si="241"/>
        <v>0</v>
      </c>
      <c r="H702" s="45">
        <f t="shared" si="242"/>
        <v>2043.5</v>
      </c>
      <c r="I702" s="25">
        <v>148.08000000000001</v>
      </c>
      <c r="J702" s="25"/>
      <c r="K702" s="25"/>
      <c r="L702" s="24"/>
      <c r="M702" s="24"/>
      <c r="N702" s="24"/>
      <c r="O702" s="68">
        <f t="shared" si="247"/>
        <v>236.93</v>
      </c>
      <c r="P702" s="47">
        <f>E702*S702</f>
        <v>4187.47</v>
      </c>
      <c r="Q702" s="47">
        <f>E702*T702</f>
        <v>0</v>
      </c>
      <c r="R702" s="48">
        <f t="shared" si="237"/>
        <v>4187.47</v>
      </c>
      <c r="S702" s="48">
        <v>303.44</v>
      </c>
      <c r="T702" s="48">
        <v>0</v>
      </c>
      <c r="U702" s="48">
        <f t="shared" si="238"/>
        <v>303.44</v>
      </c>
      <c r="V702" s="31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</row>
    <row r="703" spans="1:37" ht="42.75" x14ac:dyDescent="0.4">
      <c r="A703" s="33">
        <v>605</v>
      </c>
      <c r="B703" s="33">
        <v>539</v>
      </c>
      <c r="C703" s="31" t="s">
        <v>263</v>
      </c>
      <c r="D703" s="33" t="s">
        <v>34</v>
      </c>
      <c r="E703" s="112">
        <v>1.4E-3</v>
      </c>
      <c r="F703" s="45">
        <f t="shared" si="240"/>
        <v>16.27</v>
      </c>
      <c r="G703" s="45">
        <f t="shared" si="241"/>
        <v>0</v>
      </c>
      <c r="H703" s="45">
        <f t="shared" si="242"/>
        <v>16.27</v>
      </c>
      <c r="I703" s="25">
        <v>11624</v>
      </c>
      <c r="J703" s="25"/>
      <c r="K703" s="25"/>
      <c r="L703" s="24"/>
      <c r="M703" s="24"/>
      <c r="N703" s="24"/>
      <c r="O703" s="68">
        <f t="shared" si="247"/>
        <v>18598.400000000001</v>
      </c>
      <c r="P703" s="47">
        <f>E703*S703</f>
        <v>33.35</v>
      </c>
      <c r="Q703" s="47">
        <f>E703*T703</f>
        <v>0</v>
      </c>
      <c r="R703" s="48">
        <f t="shared" si="237"/>
        <v>33.35</v>
      </c>
      <c r="S703" s="48">
        <v>23818.880000000001</v>
      </c>
      <c r="T703" s="48">
        <v>0</v>
      </c>
      <c r="U703" s="48">
        <f t="shared" si="238"/>
        <v>23818.880000000001</v>
      </c>
      <c r="V703" s="31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</row>
    <row r="704" spans="1:37" ht="28.5" x14ac:dyDescent="0.4">
      <c r="A704" s="33">
        <v>606</v>
      </c>
      <c r="B704" s="33">
        <v>540</v>
      </c>
      <c r="C704" s="31" t="s">
        <v>264</v>
      </c>
      <c r="D704" s="33" t="s">
        <v>26</v>
      </c>
      <c r="E704" s="25">
        <v>1.4</v>
      </c>
      <c r="F704" s="45">
        <f t="shared" si="240"/>
        <v>147</v>
      </c>
      <c r="G704" s="45">
        <f t="shared" si="241"/>
        <v>323.39999999999998</v>
      </c>
      <c r="H704" s="45">
        <f t="shared" si="242"/>
        <v>470.4</v>
      </c>
      <c r="I704" s="25">
        <v>105</v>
      </c>
      <c r="J704" s="25">
        <v>231</v>
      </c>
      <c r="K704" s="25"/>
      <c r="L704" s="24"/>
      <c r="M704" s="24"/>
      <c r="N704" s="24"/>
      <c r="O704" s="68">
        <f t="shared" si="247"/>
        <v>168</v>
      </c>
      <c r="P704" s="47">
        <f>E704*S704</f>
        <v>301.22000000000003</v>
      </c>
      <c r="Q704" s="47">
        <f>E704*T704</f>
        <v>414.18</v>
      </c>
      <c r="R704" s="48">
        <f t="shared" si="237"/>
        <v>715.4</v>
      </c>
      <c r="S704" s="48">
        <v>215.16</v>
      </c>
      <c r="T704" s="48">
        <v>295.83999999999997</v>
      </c>
      <c r="U704" s="48">
        <f t="shared" si="238"/>
        <v>511</v>
      </c>
      <c r="V704" s="31" t="s">
        <v>370</v>
      </c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</row>
    <row r="705" spans="1:37" ht="42.75" x14ac:dyDescent="0.4">
      <c r="A705" s="33">
        <v>607</v>
      </c>
      <c r="B705" s="33">
        <v>541</v>
      </c>
      <c r="C705" s="31" t="s">
        <v>263</v>
      </c>
      <c r="D705" s="33" t="s">
        <v>34</v>
      </c>
      <c r="E705" s="25">
        <v>0.03</v>
      </c>
      <c r="F705" s="45">
        <f t="shared" si="240"/>
        <v>348.72</v>
      </c>
      <c r="G705" s="45">
        <f t="shared" si="241"/>
        <v>0</v>
      </c>
      <c r="H705" s="45">
        <f t="shared" si="242"/>
        <v>348.72</v>
      </c>
      <c r="I705" s="25">
        <v>11624</v>
      </c>
      <c r="J705" s="25"/>
      <c r="K705" s="25"/>
      <c r="L705" s="24"/>
      <c r="M705" s="24"/>
      <c r="N705" s="24"/>
      <c r="O705" s="68">
        <f t="shared" si="247"/>
        <v>18598.400000000001</v>
      </c>
      <c r="P705" s="47">
        <f>E705*S705</f>
        <v>714.57</v>
      </c>
      <c r="Q705" s="47">
        <f>E705*T705</f>
        <v>0</v>
      </c>
      <c r="R705" s="48">
        <f t="shared" si="237"/>
        <v>714.57</v>
      </c>
      <c r="S705" s="48">
        <v>23818.880000000001</v>
      </c>
      <c r="T705" s="48">
        <v>0</v>
      </c>
      <c r="U705" s="48">
        <f t="shared" si="238"/>
        <v>23818.880000000001</v>
      </c>
      <c r="V705" s="31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</row>
    <row r="706" spans="1:37" ht="28.5" x14ac:dyDescent="0.4">
      <c r="A706" s="33">
        <v>608</v>
      </c>
      <c r="B706" s="33">
        <v>542</v>
      </c>
      <c r="C706" s="31" t="s">
        <v>272</v>
      </c>
      <c r="D706" s="33" t="s">
        <v>26</v>
      </c>
      <c r="E706" s="25">
        <v>3</v>
      </c>
      <c r="F706" s="45">
        <f t="shared" si="240"/>
        <v>2004</v>
      </c>
      <c r="G706" s="45">
        <f t="shared" si="241"/>
        <v>9240</v>
      </c>
      <c r="H706" s="45">
        <f t="shared" si="242"/>
        <v>11244</v>
      </c>
      <c r="I706" s="25">
        <v>668</v>
      </c>
      <c r="J706" s="25">
        <v>3080</v>
      </c>
      <c r="K706" s="25"/>
      <c r="L706" s="24"/>
      <c r="M706" s="24"/>
      <c r="N706" s="24"/>
      <c r="O706" s="68">
        <f t="shared" si="247"/>
        <v>1068.8</v>
      </c>
      <c r="P706" s="47">
        <f>E706*S706</f>
        <v>4106.43</v>
      </c>
      <c r="Q706" s="47">
        <f>E706*T706</f>
        <v>11833.62</v>
      </c>
      <c r="R706" s="48">
        <f t="shared" si="237"/>
        <v>15940.05</v>
      </c>
      <c r="S706" s="48">
        <v>1368.81</v>
      </c>
      <c r="T706" s="48">
        <v>3944.54</v>
      </c>
      <c r="U706" s="48">
        <f t="shared" si="238"/>
        <v>5313.35</v>
      </c>
      <c r="V706" s="31" t="s">
        <v>371</v>
      </c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</row>
    <row r="707" spans="1:37" ht="42.75" x14ac:dyDescent="0.4">
      <c r="A707" s="33">
        <v>609</v>
      </c>
      <c r="B707" s="33">
        <v>543</v>
      </c>
      <c r="C707" s="31" t="s">
        <v>263</v>
      </c>
      <c r="D707" s="33" t="s">
        <v>34</v>
      </c>
      <c r="E707" s="25">
        <v>0.02</v>
      </c>
      <c r="F707" s="45">
        <f t="shared" si="240"/>
        <v>232.48</v>
      </c>
      <c r="G707" s="45">
        <f t="shared" si="241"/>
        <v>0</v>
      </c>
      <c r="H707" s="45">
        <f t="shared" si="242"/>
        <v>232.48</v>
      </c>
      <c r="I707" s="25">
        <v>11624</v>
      </c>
      <c r="J707" s="25"/>
      <c r="K707" s="25"/>
      <c r="L707" s="24"/>
      <c r="M707" s="24"/>
      <c r="N707" s="24"/>
      <c r="O707" s="68">
        <f t="shared" si="247"/>
        <v>18598.400000000001</v>
      </c>
      <c r="P707" s="47">
        <f>E707*S707</f>
        <v>476.38</v>
      </c>
      <c r="Q707" s="47">
        <f>E707*T707</f>
        <v>0</v>
      </c>
      <c r="R707" s="48">
        <f t="shared" si="237"/>
        <v>476.38</v>
      </c>
      <c r="S707" s="48">
        <v>23818.880000000001</v>
      </c>
      <c r="T707" s="48">
        <v>0</v>
      </c>
      <c r="U707" s="48">
        <f t="shared" si="238"/>
        <v>23818.880000000001</v>
      </c>
      <c r="V707" s="31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</row>
    <row r="708" spans="1:37" ht="28.5" x14ac:dyDescent="0.4">
      <c r="A708" s="33">
        <v>610</v>
      </c>
      <c r="B708" s="33">
        <v>544</v>
      </c>
      <c r="C708" s="31" t="s">
        <v>268</v>
      </c>
      <c r="D708" s="33" t="s">
        <v>26</v>
      </c>
      <c r="E708" s="25">
        <v>3</v>
      </c>
      <c r="F708" s="45">
        <f t="shared" si="240"/>
        <v>855</v>
      </c>
      <c r="G708" s="45">
        <f t="shared" si="241"/>
        <v>3177</v>
      </c>
      <c r="H708" s="45">
        <f t="shared" si="242"/>
        <v>4032</v>
      </c>
      <c r="I708" s="25">
        <v>285</v>
      </c>
      <c r="J708" s="25">
        <v>1059</v>
      </c>
      <c r="K708" s="25"/>
      <c r="L708" s="24"/>
      <c r="M708" s="24"/>
      <c r="N708" s="24"/>
      <c r="O708" s="68">
        <f t="shared" si="247"/>
        <v>456</v>
      </c>
      <c r="P708" s="47">
        <f>E708*S708</f>
        <v>1752</v>
      </c>
      <c r="Q708" s="47">
        <f>E708*T708</f>
        <v>4068.78</v>
      </c>
      <c r="R708" s="48">
        <f t="shared" si="237"/>
        <v>5820.78</v>
      </c>
      <c r="S708" s="48">
        <v>584</v>
      </c>
      <c r="T708" s="48">
        <v>1356.26</v>
      </c>
      <c r="U708" s="48">
        <f t="shared" si="238"/>
        <v>1940.26</v>
      </c>
      <c r="V708" s="31" t="s">
        <v>372</v>
      </c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</row>
    <row r="709" spans="1:37" ht="28.5" x14ac:dyDescent="0.4">
      <c r="A709" s="33"/>
      <c r="B709" s="33"/>
      <c r="C709" s="34" t="s">
        <v>374</v>
      </c>
      <c r="D709" s="33"/>
      <c r="E709" s="25"/>
      <c r="F709" s="45">
        <f t="shared" si="240"/>
        <v>0</v>
      </c>
      <c r="G709" s="45">
        <f t="shared" si="241"/>
        <v>0</v>
      </c>
      <c r="H709" s="45">
        <f t="shared" si="242"/>
        <v>0</v>
      </c>
      <c r="I709" s="25"/>
      <c r="J709" s="25"/>
      <c r="K709" s="25"/>
      <c r="L709" s="24"/>
      <c r="M709" s="24"/>
      <c r="N709" s="24"/>
      <c r="O709" s="52"/>
      <c r="P709" s="47">
        <f>E709*S709</f>
        <v>0</v>
      </c>
      <c r="Q709" s="47">
        <f>E709*T709</f>
        <v>0</v>
      </c>
      <c r="R709" s="48">
        <f t="shared" si="237"/>
        <v>0</v>
      </c>
      <c r="S709" s="48">
        <v>0</v>
      </c>
      <c r="T709" s="48">
        <v>0</v>
      </c>
      <c r="U709" s="48">
        <f t="shared" si="238"/>
        <v>0</v>
      </c>
      <c r="V709" s="31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</row>
    <row r="710" spans="1:37" x14ac:dyDescent="0.4">
      <c r="A710" s="33">
        <v>611</v>
      </c>
      <c r="B710" s="33">
        <v>545</v>
      </c>
      <c r="C710" s="31" t="s">
        <v>262</v>
      </c>
      <c r="D710" s="33" t="s">
        <v>34</v>
      </c>
      <c r="E710" s="25">
        <v>0.03</v>
      </c>
      <c r="F710" s="45">
        <f t="shared" si="240"/>
        <v>712.71</v>
      </c>
      <c r="G710" s="45">
        <f t="shared" si="241"/>
        <v>0</v>
      </c>
      <c r="H710" s="45">
        <f t="shared" si="242"/>
        <v>712.71</v>
      </c>
      <c r="I710" s="25">
        <v>23757</v>
      </c>
      <c r="J710" s="25"/>
      <c r="K710" s="25"/>
      <c r="L710" s="24"/>
      <c r="M710" s="24"/>
      <c r="N710" s="24"/>
      <c r="O710" s="46">
        <f>I710*$L$3</f>
        <v>40386.9</v>
      </c>
      <c r="P710" s="47">
        <f>E710*S710</f>
        <v>1551.7</v>
      </c>
      <c r="Q710" s="47">
        <f>E710*T710</f>
        <v>0</v>
      </c>
      <c r="R710" s="48">
        <f t="shared" si="237"/>
        <v>1551.7</v>
      </c>
      <c r="S710" s="48">
        <v>51723.3</v>
      </c>
      <c r="T710" s="48">
        <v>0</v>
      </c>
      <c r="U710" s="48">
        <f t="shared" si="238"/>
        <v>51723.3</v>
      </c>
      <c r="V710" s="31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</row>
    <row r="711" spans="1:37" x14ac:dyDescent="0.4">
      <c r="A711" s="33">
        <v>612</v>
      </c>
      <c r="B711" s="33">
        <v>546</v>
      </c>
      <c r="C711" s="31" t="s">
        <v>55</v>
      </c>
      <c r="D711" s="33" t="s">
        <v>26</v>
      </c>
      <c r="E711" s="25">
        <v>13.8</v>
      </c>
      <c r="F711" s="45">
        <f t="shared" si="240"/>
        <v>24316.15</v>
      </c>
      <c r="G711" s="45">
        <f t="shared" si="241"/>
        <v>0</v>
      </c>
      <c r="H711" s="45">
        <f t="shared" si="242"/>
        <v>24316.15</v>
      </c>
      <c r="I711" s="25">
        <v>1762.04</v>
      </c>
      <c r="J711" s="25"/>
      <c r="K711" s="25"/>
      <c r="L711" s="24"/>
      <c r="M711" s="24"/>
      <c r="N711" s="24"/>
      <c r="O711" s="68">
        <f t="shared" ref="O711:O718" si="248">I711*$N$3</f>
        <v>2819.26</v>
      </c>
      <c r="P711" s="47">
        <f>E711*S711</f>
        <v>49826.42</v>
      </c>
      <c r="Q711" s="47">
        <f>E711*T711</f>
        <v>0</v>
      </c>
      <c r="R711" s="48">
        <f t="shared" si="237"/>
        <v>49826.42</v>
      </c>
      <c r="S711" s="48">
        <v>3610.61</v>
      </c>
      <c r="T711" s="48">
        <v>0</v>
      </c>
      <c r="U711" s="48">
        <f t="shared" si="238"/>
        <v>3610.61</v>
      </c>
      <c r="V711" s="31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</row>
    <row r="712" spans="1:37" x14ac:dyDescent="0.4">
      <c r="A712" s="33">
        <v>613</v>
      </c>
      <c r="B712" s="33">
        <v>547</v>
      </c>
      <c r="C712" s="31" t="s">
        <v>216</v>
      </c>
      <c r="D712" s="33" t="s">
        <v>26</v>
      </c>
      <c r="E712" s="25">
        <v>13.8</v>
      </c>
      <c r="F712" s="45">
        <f t="shared" si="240"/>
        <v>2043.5</v>
      </c>
      <c r="G712" s="45">
        <f t="shared" si="241"/>
        <v>0</v>
      </c>
      <c r="H712" s="45">
        <f t="shared" si="242"/>
        <v>2043.5</v>
      </c>
      <c r="I712" s="25">
        <v>148.08000000000001</v>
      </c>
      <c r="J712" s="25"/>
      <c r="K712" s="25"/>
      <c r="L712" s="24"/>
      <c r="M712" s="24"/>
      <c r="N712" s="24"/>
      <c r="O712" s="68">
        <f t="shared" si="248"/>
        <v>236.93</v>
      </c>
      <c r="P712" s="47">
        <f>E712*S712</f>
        <v>4187.47</v>
      </c>
      <c r="Q712" s="47">
        <f>E712*T712</f>
        <v>0</v>
      </c>
      <c r="R712" s="48">
        <f t="shared" si="237"/>
        <v>4187.47</v>
      </c>
      <c r="S712" s="48">
        <v>303.44</v>
      </c>
      <c r="T712" s="48">
        <v>0</v>
      </c>
      <c r="U712" s="48">
        <f t="shared" si="238"/>
        <v>303.44</v>
      </c>
      <c r="V712" s="31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</row>
    <row r="713" spans="1:37" ht="42.75" x14ac:dyDescent="0.4">
      <c r="A713" s="33">
        <v>614</v>
      </c>
      <c r="B713" s="33">
        <v>548</v>
      </c>
      <c r="C713" s="31" t="s">
        <v>263</v>
      </c>
      <c r="D713" s="33" t="s">
        <v>34</v>
      </c>
      <c r="E713" s="25">
        <v>0</v>
      </c>
      <c r="F713" s="45">
        <f t="shared" si="240"/>
        <v>0</v>
      </c>
      <c r="G713" s="45">
        <f t="shared" si="241"/>
        <v>0</v>
      </c>
      <c r="H713" s="45">
        <f t="shared" si="242"/>
        <v>0</v>
      </c>
      <c r="I713" s="25">
        <v>11624</v>
      </c>
      <c r="J713" s="25"/>
      <c r="K713" s="25"/>
      <c r="L713" s="24"/>
      <c r="M713" s="24"/>
      <c r="N713" s="24"/>
      <c r="O713" s="68">
        <f t="shared" si="248"/>
        <v>18598.400000000001</v>
      </c>
      <c r="P713" s="47">
        <f>E713*S713</f>
        <v>0</v>
      </c>
      <c r="Q713" s="47">
        <f>E713*T713</f>
        <v>0</v>
      </c>
      <c r="R713" s="48">
        <f t="shared" ref="R713:R776" si="249">P713+Q713</f>
        <v>0</v>
      </c>
      <c r="S713" s="48">
        <v>23818.880000000001</v>
      </c>
      <c r="T713" s="48">
        <v>0</v>
      </c>
      <c r="U713" s="48">
        <f t="shared" ref="U713:U776" si="250">S713+T713</f>
        <v>23818.880000000001</v>
      </c>
      <c r="V713" s="31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</row>
    <row r="714" spans="1:37" ht="28.5" x14ac:dyDescent="0.4">
      <c r="A714" s="33">
        <v>615</v>
      </c>
      <c r="B714" s="33">
        <v>549</v>
      </c>
      <c r="C714" s="31" t="s">
        <v>264</v>
      </c>
      <c r="D714" s="33" t="s">
        <v>26</v>
      </c>
      <c r="E714" s="25">
        <v>1.4</v>
      </c>
      <c r="F714" s="45">
        <f t="shared" si="240"/>
        <v>147</v>
      </c>
      <c r="G714" s="45">
        <f t="shared" si="241"/>
        <v>323.39999999999998</v>
      </c>
      <c r="H714" s="45">
        <f t="shared" si="242"/>
        <v>470.4</v>
      </c>
      <c r="I714" s="25">
        <v>105</v>
      </c>
      <c r="J714" s="25">
        <v>231</v>
      </c>
      <c r="K714" s="25"/>
      <c r="L714" s="24"/>
      <c r="M714" s="24"/>
      <c r="N714" s="24"/>
      <c r="O714" s="68">
        <f t="shared" si="248"/>
        <v>168</v>
      </c>
      <c r="P714" s="47">
        <f>E714*S714</f>
        <v>301.22000000000003</v>
      </c>
      <c r="Q714" s="47">
        <f>E714*T714</f>
        <v>414.18</v>
      </c>
      <c r="R714" s="48">
        <f t="shared" si="249"/>
        <v>715.4</v>
      </c>
      <c r="S714" s="48">
        <v>215.16</v>
      </c>
      <c r="T714" s="48">
        <v>295.83999999999997</v>
      </c>
      <c r="U714" s="48">
        <f t="shared" si="250"/>
        <v>511</v>
      </c>
      <c r="V714" s="31" t="s">
        <v>370</v>
      </c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</row>
    <row r="715" spans="1:37" ht="42.75" x14ac:dyDescent="0.4">
      <c r="A715" s="33">
        <v>616</v>
      </c>
      <c r="B715" s="33">
        <v>550</v>
      </c>
      <c r="C715" s="31" t="s">
        <v>263</v>
      </c>
      <c r="D715" s="33" t="s">
        <v>34</v>
      </c>
      <c r="E715" s="25">
        <v>0.03</v>
      </c>
      <c r="F715" s="45">
        <f t="shared" si="240"/>
        <v>348.72</v>
      </c>
      <c r="G715" s="45">
        <f t="shared" si="241"/>
        <v>0</v>
      </c>
      <c r="H715" s="45">
        <f t="shared" si="242"/>
        <v>348.72</v>
      </c>
      <c r="I715" s="25">
        <v>11624</v>
      </c>
      <c r="J715" s="25"/>
      <c r="K715" s="25"/>
      <c r="L715" s="24"/>
      <c r="M715" s="24"/>
      <c r="N715" s="24"/>
      <c r="O715" s="68">
        <f t="shared" si="248"/>
        <v>18598.400000000001</v>
      </c>
      <c r="P715" s="47">
        <f>E715*S715</f>
        <v>714.57</v>
      </c>
      <c r="Q715" s="47">
        <f>E715*T715</f>
        <v>0</v>
      </c>
      <c r="R715" s="48">
        <f t="shared" si="249"/>
        <v>714.57</v>
      </c>
      <c r="S715" s="48">
        <v>23818.880000000001</v>
      </c>
      <c r="T715" s="48">
        <v>0</v>
      </c>
      <c r="U715" s="48">
        <f t="shared" si="250"/>
        <v>23818.880000000001</v>
      </c>
      <c r="V715" s="31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</row>
    <row r="716" spans="1:37" ht="28.5" x14ac:dyDescent="0.4">
      <c r="A716" s="33">
        <v>617</v>
      </c>
      <c r="B716" s="33">
        <v>551</v>
      </c>
      <c r="C716" s="31" t="s">
        <v>272</v>
      </c>
      <c r="D716" s="33" t="s">
        <v>26</v>
      </c>
      <c r="E716" s="25">
        <v>3</v>
      </c>
      <c r="F716" s="45">
        <f t="shared" si="240"/>
        <v>2004</v>
      </c>
      <c r="G716" s="45">
        <f t="shared" si="241"/>
        <v>9240</v>
      </c>
      <c r="H716" s="45">
        <f t="shared" si="242"/>
        <v>11244</v>
      </c>
      <c r="I716" s="25">
        <v>668</v>
      </c>
      <c r="J716" s="25">
        <v>3080</v>
      </c>
      <c r="K716" s="25"/>
      <c r="L716" s="24"/>
      <c r="M716" s="24"/>
      <c r="N716" s="24"/>
      <c r="O716" s="68">
        <f t="shared" si="248"/>
        <v>1068.8</v>
      </c>
      <c r="P716" s="47">
        <f>E716*S716</f>
        <v>4106.43</v>
      </c>
      <c r="Q716" s="47">
        <f>E716*T716</f>
        <v>11833.62</v>
      </c>
      <c r="R716" s="48">
        <f t="shared" si="249"/>
        <v>15940.05</v>
      </c>
      <c r="S716" s="48">
        <v>1368.81</v>
      </c>
      <c r="T716" s="48">
        <v>3944.54</v>
      </c>
      <c r="U716" s="48">
        <f t="shared" si="250"/>
        <v>5313.35</v>
      </c>
      <c r="V716" s="31" t="s">
        <v>371</v>
      </c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</row>
    <row r="717" spans="1:37" ht="42.75" x14ac:dyDescent="0.4">
      <c r="A717" s="33">
        <v>618</v>
      </c>
      <c r="B717" s="33">
        <v>552</v>
      </c>
      <c r="C717" s="31" t="s">
        <v>263</v>
      </c>
      <c r="D717" s="33" t="s">
        <v>34</v>
      </c>
      <c r="E717" s="25">
        <v>0.02</v>
      </c>
      <c r="F717" s="45">
        <f t="shared" si="240"/>
        <v>232.48</v>
      </c>
      <c r="G717" s="45">
        <f t="shared" si="241"/>
        <v>0</v>
      </c>
      <c r="H717" s="45">
        <f t="shared" si="242"/>
        <v>232.48</v>
      </c>
      <c r="I717" s="25">
        <v>11624</v>
      </c>
      <c r="J717" s="25"/>
      <c r="K717" s="25"/>
      <c r="L717" s="24"/>
      <c r="M717" s="24"/>
      <c r="N717" s="24"/>
      <c r="O717" s="68">
        <f t="shared" si="248"/>
        <v>18598.400000000001</v>
      </c>
      <c r="P717" s="47">
        <f>E717*S717</f>
        <v>476.38</v>
      </c>
      <c r="Q717" s="47">
        <f>E717*T717</f>
        <v>0</v>
      </c>
      <c r="R717" s="48">
        <f t="shared" si="249"/>
        <v>476.38</v>
      </c>
      <c r="S717" s="48">
        <v>23818.880000000001</v>
      </c>
      <c r="T717" s="48">
        <v>0</v>
      </c>
      <c r="U717" s="48">
        <f t="shared" si="250"/>
        <v>23818.880000000001</v>
      </c>
      <c r="V717" s="31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</row>
    <row r="718" spans="1:37" ht="28.5" x14ac:dyDescent="0.4">
      <c r="A718" s="33">
        <v>619</v>
      </c>
      <c r="B718" s="33">
        <v>553</v>
      </c>
      <c r="C718" s="31" t="s">
        <v>268</v>
      </c>
      <c r="D718" s="33" t="s">
        <v>26</v>
      </c>
      <c r="E718" s="25">
        <v>3</v>
      </c>
      <c r="F718" s="45">
        <f t="shared" si="240"/>
        <v>855</v>
      </c>
      <c r="G718" s="45">
        <f t="shared" si="241"/>
        <v>3177</v>
      </c>
      <c r="H718" s="45">
        <f t="shared" si="242"/>
        <v>4032</v>
      </c>
      <c r="I718" s="25">
        <v>285</v>
      </c>
      <c r="J718" s="25">
        <v>1059</v>
      </c>
      <c r="K718" s="25"/>
      <c r="L718" s="24"/>
      <c r="M718" s="24"/>
      <c r="N718" s="24"/>
      <c r="O718" s="68">
        <f t="shared" si="248"/>
        <v>456</v>
      </c>
      <c r="P718" s="47">
        <f>E718*S718</f>
        <v>1752</v>
      </c>
      <c r="Q718" s="47">
        <f>E718*T718</f>
        <v>4068.78</v>
      </c>
      <c r="R718" s="48">
        <f t="shared" si="249"/>
        <v>5820.78</v>
      </c>
      <c r="S718" s="48">
        <v>584</v>
      </c>
      <c r="T718" s="48">
        <v>1356.26</v>
      </c>
      <c r="U718" s="48">
        <f t="shared" si="250"/>
        <v>1940.26</v>
      </c>
      <c r="V718" s="31" t="s">
        <v>372</v>
      </c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</row>
    <row r="719" spans="1:37" x14ac:dyDescent="0.4">
      <c r="A719" s="33"/>
      <c r="B719" s="33"/>
      <c r="C719" s="34" t="s">
        <v>375</v>
      </c>
      <c r="D719" s="33"/>
      <c r="E719" s="25"/>
      <c r="F719" s="45">
        <f t="shared" si="240"/>
        <v>0</v>
      </c>
      <c r="G719" s="45">
        <f t="shared" si="241"/>
        <v>0</v>
      </c>
      <c r="H719" s="45">
        <f t="shared" si="242"/>
        <v>0</v>
      </c>
      <c r="I719" s="25"/>
      <c r="J719" s="25"/>
      <c r="K719" s="25"/>
      <c r="L719" s="24"/>
      <c r="M719" s="24"/>
      <c r="N719" s="24"/>
      <c r="O719" s="52"/>
      <c r="P719" s="47">
        <f>E719*S719</f>
        <v>0</v>
      </c>
      <c r="Q719" s="47">
        <f>E719*T719</f>
        <v>0</v>
      </c>
      <c r="R719" s="48">
        <f t="shared" si="249"/>
        <v>0</v>
      </c>
      <c r="S719" s="48">
        <v>0</v>
      </c>
      <c r="T719" s="48">
        <v>0</v>
      </c>
      <c r="U719" s="48">
        <f t="shared" si="250"/>
        <v>0</v>
      </c>
      <c r="V719" s="31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</row>
    <row r="720" spans="1:37" x14ac:dyDescent="0.4">
      <c r="A720" s="33"/>
      <c r="B720" s="33"/>
      <c r="C720" s="34" t="s">
        <v>358</v>
      </c>
      <c r="D720" s="33"/>
      <c r="E720" s="25"/>
      <c r="F720" s="45">
        <f t="shared" si="240"/>
        <v>0</v>
      </c>
      <c r="G720" s="45">
        <f t="shared" si="241"/>
        <v>0</v>
      </c>
      <c r="H720" s="45">
        <f t="shared" si="242"/>
        <v>0</v>
      </c>
      <c r="I720" s="25"/>
      <c r="J720" s="25"/>
      <c r="K720" s="25"/>
      <c r="L720" s="24"/>
      <c r="M720" s="24"/>
      <c r="N720" s="24"/>
      <c r="O720" s="52"/>
      <c r="P720" s="47">
        <f>E720*S720</f>
        <v>0</v>
      </c>
      <c r="Q720" s="47">
        <f>E720*T720</f>
        <v>0</v>
      </c>
      <c r="R720" s="48">
        <f t="shared" si="249"/>
        <v>0</v>
      </c>
      <c r="S720" s="48">
        <v>0</v>
      </c>
      <c r="T720" s="48">
        <v>0</v>
      </c>
      <c r="U720" s="48">
        <f t="shared" si="250"/>
        <v>0</v>
      </c>
      <c r="V720" s="31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</row>
    <row r="721" spans="1:37" x14ac:dyDescent="0.4">
      <c r="A721" s="33">
        <v>620</v>
      </c>
      <c r="B721" s="33">
        <v>554</v>
      </c>
      <c r="C721" s="31" t="s">
        <v>262</v>
      </c>
      <c r="D721" s="33" t="s">
        <v>34</v>
      </c>
      <c r="E721" s="25">
        <v>0.02</v>
      </c>
      <c r="F721" s="45">
        <f t="shared" si="240"/>
        <v>475.14</v>
      </c>
      <c r="G721" s="45">
        <f t="shared" si="241"/>
        <v>0</v>
      </c>
      <c r="H721" s="45">
        <f t="shared" si="242"/>
        <v>475.14</v>
      </c>
      <c r="I721" s="25">
        <v>23757</v>
      </c>
      <c r="J721" s="25"/>
      <c r="K721" s="25"/>
      <c r="L721" s="24"/>
      <c r="M721" s="24"/>
      <c r="N721" s="24"/>
      <c r="O721" s="46">
        <f>I721*$L$3</f>
        <v>40386.9</v>
      </c>
      <c r="P721" s="47">
        <f>E721*S721</f>
        <v>1034.47</v>
      </c>
      <c r="Q721" s="47">
        <f>E721*T721</f>
        <v>0</v>
      </c>
      <c r="R721" s="48">
        <f t="shared" si="249"/>
        <v>1034.47</v>
      </c>
      <c r="S721" s="48">
        <v>51723.3</v>
      </c>
      <c r="T721" s="48">
        <v>0</v>
      </c>
      <c r="U721" s="48">
        <f t="shared" si="250"/>
        <v>51723.3</v>
      </c>
      <c r="V721" s="31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</row>
    <row r="722" spans="1:37" x14ac:dyDescent="0.4">
      <c r="A722" s="33">
        <v>621</v>
      </c>
      <c r="B722" s="33">
        <v>555</v>
      </c>
      <c r="C722" s="31" t="s">
        <v>55</v>
      </c>
      <c r="D722" s="33" t="s">
        <v>26</v>
      </c>
      <c r="E722" s="25">
        <v>7.8</v>
      </c>
      <c r="F722" s="45">
        <f t="shared" si="240"/>
        <v>13743.91</v>
      </c>
      <c r="G722" s="45">
        <f t="shared" si="241"/>
        <v>0</v>
      </c>
      <c r="H722" s="45">
        <f t="shared" si="242"/>
        <v>13743.91</v>
      </c>
      <c r="I722" s="25">
        <v>1762.04</v>
      </c>
      <c r="J722" s="25"/>
      <c r="K722" s="25"/>
      <c r="L722" s="24"/>
      <c r="M722" s="24"/>
      <c r="N722" s="24"/>
      <c r="O722" s="68">
        <f t="shared" ref="O722:O729" si="251">I722*$N$3</f>
        <v>2819.26</v>
      </c>
      <c r="P722" s="47">
        <f>E722*S722</f>
        <v>28162.76</v>
      </c>
      <c r="Q722" s="47">
        <f>E722*T722</f>
        <v>0</v>
      </c>
      <c r="R722" s="48">
        <f t="shared" si="249"/>
        <v>28162.76</v>
      </c>
      <c r="S722" s="48">
        <v>3610.61</v>
      </c>
      <c r="T722" s="48">
        <v>0</v>
      </c>
      <c r="U722" s="48">
        <f t="shared" si="250"/>
        <v>3610.61</v>
      </c>
      <c r="V722" s="31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</row>
    <row r="723" spans="1:37" x14ac:dyDescent="0.4">
      <c r="A723" s="33">
        <v>622</v>
      </c>
      <c r="B723" s="33">
        <v>556</v>
      </c>
      <c r="C723" s="31" t="s">
        <v>216</v>
      </c>
      <c r="D723" s="33" t="s">
        <v>26</v>
      </c>
      <c r="E723" s="25">
        <v>7.8</v>
      </c>
      <c r="F723" s="45">
        <f t="shared" si="240"/>
        <v>1155.02</v>
      </c>
      <c r="G723" s="45">
        <f t="shared" si="241"/>
        <v>0</v>
      </c>
      <c r="H723" s="45">
        <f t="shared" si="242"/>
        <v>1155.02</v>
      </c>
      <c r="I723" s="25">
        <v>148.08000000000001</v>
      </c>
      <c r="J723" s="25"/>
      <c r="K723" s="25"/>
      <c r="L723" s="24"/>
      <c r="M723" s="24"/>
      <c r="N723" s="24"/>
      <c r="O723" s="68">
        <f t="shared" si="251"/>
        <v>236.93</v>
      </c>
      <c r="P723" s="47">
        <f>E723*S723</f>
        <v>2366.83</v>
      </c>
      <c r="Q723" s="47">
        <f>E723*T723</f>
        <v>0</v>
      </c>
      <c r="R723" s="48">
        <f t="shared" si="249"/>
        <v>2366.83</v>
      </c>
      <c r="S723" s="48">
        <v>303.44</v>
      </c>
      <c r="T723" s="48">
        <v>0</v>
      </c>
      <c r="U723" s="48">
        <f t="shared" si="250"/>
        <v>303.44</v>
      </c>
      <c r="V723" s="31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</row>
    <row r="724" spans="1:37" ht="42.75" x14ac:dyDescent="0.4">
      <c r="A724" s="33">
        <v>623</v>
      </c>
      <c r="B724" s="33">
        <v>557</v>
      </c>
      <c r="C724" s="31" t="s">
        <v>263</v>
      </c>
      <c r="D724" s="33" t="s">
        <v>34</v>
      </c>
      <c r="E724" s="25">
        <v>0</v>
      </c>
      <c r="F724" s="45">
        <f t="shared" si="240"/>
        <v>0</v>
      </c>
      <c r="G724" s="45">
        <f t="shared" si="241"/>
        <v>0</v>
      </c>
      <c r="H724" s="45">
        <f t="shared" si="242"/>
        <v>0</v>
      </c>
      <c r="I724" s="25">
        <v>11624</v>
      </c>
      <c r="J724" s="25"/>
      <c r="K724" s="25"/>
      <c r="L724" s="24"/>
      <c r="M724" s="24"/>
      <c r="N724" s="24"/>
      <c r="O724" s="68">
        <f t="shared" si="251"/>
        <v>18598.400000000001</v>
      </c>
      <c r="P724" s="47">
        <f>E724*S724</f>
        <v>0</v>
      </c>
      <c r="Q724" s="47">
        <f>E724*T724</f>
        <v>0</v>
      </c>
      <c r="R724" s="48">
        <f t="shared" si="249"/>
        <v>0</v>
      </c>
      <c r="S724" s="48">
        <v>23818.880000000001</v>
      </c>
      <c r="T724" s="48">
        <v>0</v>
      </c>
      <c r="U724" s="48">
        <f t="shared" si="250"/>
        <v>23818.880000000001</v>
      </c>
      <c r="V724" s="31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</row>
    <row r="725" spans="1:37" ht="28.5" x14ac:dyDescent="0.4">
      <c r="A725" s="33">
        <v>624</v>
      </c>
      <c r="B725" s="33">
        <v>558</v>
      </c>
      <c r="C725" s="31" t="s">
        <v>264</v>
      </c>
      <c r="D725" s="33" t="s">
        <v>26</v>
      </c>
      <c r="E725" s="25">
        <v>0.8</v>
      </c>
      <c r="F725" s="45">
        <f t="shared" si="240"/>
        <v>84</v>
      </c>
      <c r="G725" s="45">
        <f t="shared" si="241"/>
        <v>184.8</v>
      </c>
      <c r="H725" s="45">
        <f t="shared" si="242"/>
        <v>268.8</v>
      </c>
      <c r="I725" s="25">
        <v>105</v>
      </c>
      <c r="J725" s="25">
        <v>231</v>
      </c>
      <c r="K725" s="25"/>
      <c r="L725" s="24"/>
      <c r="M725" s="24"/>
      <c r="N725" s="24"/>
      <c r="O725" s="68">
        <f t="shared" si="251"/>
        <v>168</v>
      </c>
      <c r="P725" s="47">
        <f>E725*S725</f>
        <v>172.13</v>
      </c>
      <c r="Q725" s="47">
        <f>E725*T725</f>
        <v>236.67</v>
      </c>
      <c r="R725" s="48">
        <f t="shared" si="249"/>
        <v>408.8</v>
      </c>
      <c r="S725" s="48">
        <v>215.16</v>
      </c>
      <c r="T725" s="48">
        <v>295.83999999999997</v>
      </c>
      <c r="U725" s="48">
        <f t="shared" si="250"/>
        <v>511</v>
      </c>
      <c r="V725" s="31" t="s">
        <v>359</v>
      </c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</row>
    <row r="726" spans="1:37" ht="42.75" x14ac:dyDescent="0.4">
      <c r="A726" s="33">
        <v>625</v>
      </c>
      <c r="B726" s="33">
        <v>559</v>
      </c>
      <c r="C726" s="31" t="s">
        <v>263</v>
      </c>
      <c r="D726" s="33" t="s">
        <v>34</v>
      </c>
      <c r="E726" s="25">
        <v>0.02</v>
      </c>
      <c r="F726" s="45">
        <f t="shared" si="240"/>
        <v>232.48</v>
      </c>
      <c r="G726" s="45">
        <f t="shared" si="241"/>
        <v>0</v>
      </c>
      <c r="H726" s="45">
        <f t="shared" si="242"/>
        <v>232.48</v>
      </c>
      <c r="I726" s="25">
        <v>11624</v>
      </c>
      <c r="J726" s="25"/>
      <c r="K726" s="25"/>
      <c r="L726" s="24"/>
      <c r="M726" s="24"/>
      <c r="N726" s="24"/>
      <c r="O726" s="68">
        <f t="shared" si="251"/>
        <v>18598.400000000001</v>
      </c>
      <c r="P726" s="47">
        <f>E726*S726</f>
        <v>476.38</v>
      </c>
      <c r="Q726" s="47">
        <f>E726*T726</f>
        <v>0</v>
      </c>
      <c r="R726" s="48">
        <f t="shared" si="249"/>
        <v>476.38</v>
      </c>
      <c r="S726" s="48">
        <v>23818.880000000001</v>
      </c>
      <c r="T726" s="48">
        <v>0</v>
      </c>
      <c r="U726" s="48">
        <f t="shared" si="250"/>
        <v>23818.880000000001</v>
      </c>
      <c r="V726" s="31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</row>
    <row r="727" spans="1:37" ht="28.5" x14ac:dyDescent="0.4">
      <c r="A727" s="33">
        <v>626</v>
      </c>
      <c r="B727" s="33">
        <v>560</v>
      </c>
      <c r="C727" s="31" t="s">
        <v>272</v>
      </c>
      <c r="D727" s="33" t="s">
        <v>26</v>
      </c>
      <c r="E727" s="25">
        <v>1.7</v>
      </c>
      <c r="F727" s="45">
        <f t="shared" si="240"/>
        <v>1135.5999999999999</v>
      </c>
      <c r="G727" s="45">
        <f t="shared" si="241"/>
        <v>5236</v>
      </c>
      <c r="H727" s="45">
        <f t="shared" si="242"/>
        <v>6371.6</v>
      </c>
      <c r="I727" s="25">
        <v>668</v>
      </c>
      <c r="J727" s="25">
        <v>3080</v>
      </c>
      <c r="K727" s="25"/>
      <c r="L727" s="24"/>
      <c r="M727" s="24"/>
      <c r="N727" s="24"/>
      <c r="O727" s="68">
        <f t="shared" si="251"/>
        <v>1068.8</v>
      </c>
      <c r="P727" s="47">
        <f>E727*S727</f>
        <v>2326.98</v>
      </c>
      <c r="Q727" s="47">
        <f>E727*T727</f>
        <v>6705.72</v>
      </c>
      <c r="R727" s="48">
        <f t="shared" si="249"/>
        <v>9032.7000000000007</v>
      </c>
      <c r="S727" s="48">
        <v>1368.81</v>
      </c>
      <c r="T727" s="48">
        <v>3944.54</v>
      </c>
      <c r="U727" s="48">
        <f t="shared" si="250"/>
        <v>5313.35</v>
      </c>
      <c r="V727" s="31" t="s">
        <v>376</v>
      </c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</row>
    <row r="728" spans="1:37" ht="42.75" x14ac:dyDescent="0.4">
      <c r="A728" s="33">
        <v>627</v>
      </c>
      <c r="B728" s="33">
        <v>561</v>
      </c>
      <c r="C728" s="31" t="s">
        <v>263</v>
      </c>
      <c r="D728" s="33" t="s">
        <v>34</v>
      </c>
      <c r="E728" s="25">
        <v>0.01</v>
      </c>
      <c r="F728" s="45">
        <f t="shared" si="240"/>
        <v>116.24</v>
      </c>
      <c r="G728" s="45">
        <f t="shared" si="241"/>
        <v>0</v>
      </c>
      <c r="H728" s="45">
        <f t="shared" si="242"/>
        <v>116.24</v>
      </c>
      <c r="I728" s="25">
        <v>11624</v>
      </c>
      <c r="J728" s="25"/>
      <c r="K728" s="25"/>
      <c r="L728" s="24"/>
      <c r="M728" s="24"/>
      <c r="N728" s="24"/>
      <c r="O728" s="68">
        <f t="shared" si="251"/>
        <v>18598.400000000001</v>
      </c>
      <c r="P728" s="47">
        <f>E728*S728</f>
        <v>238.19</v>
      </c>
      <c r="Q728" s="47">
        <f>E728*T728</f>
        <v>0</v>
      </c>
      <c r="R728" s="48">
        <f t="shared" si="249"/>
        <v>238.19</v>
      </c>
      <c r="S728" s="48">
        <v>23818.880000000001</v>
      </c>
      <c r="T728" s="48">
        <v>0</v>
      </c>
      <c r="U728" s="48">
        <f t="shared" si="250"/>
        <v>23818.880000000001</v>
      </c>
      <c r="V728" s="31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</row>
    <row r="729" spans="1:37" ht="28.5" x14ac:dyDescent="0.4">
      <c r="A729" s="33">
        <v>628</v>
      </c>
      <c r="B729" s="33">
        <v>562</v>
      </c>
      <c r="C729" s="31" t="s">
        <v>268</v>
      </c>
      <c r="D729" s="33" t="s">
        <v>26</v>
      </c>
      <c r="E729" s="25">
        <v>1.7</v>
      </c>
      <c r="F729" s="45">
        <f t="shared" si="240"/>
        <v>484.5</v>
      </c>
      <c r="G729" s="45">
        <f t="shared" si="241"/>
        <v>1800.3</v>
      </c>
      <c r="H729" s="45">
        <f t="shared" si="242"/>
        <v>2284.8000000000002</v>
      </c>
      <c r="I729" s="25">
        <v>285</v>
      </c>
      <c r="J729" s="25">
        <v>1059</v>
      </c>
      <c r="K729" s="25"/>
      <c r="L729" s="24"/>
      <c r="M729" s="24"/>
      <c r="N729" s="24"/>
      <c r="O729" s="68">
        <f t="shared" si="251"/>
        <v>456</v>
      </c>
      <c r="P729" s="47">
        <f>E729*S729</f>
        <v>992.8</v>
      </c>
      <c r="Q729" s="47">
        <f>E729*T729</f>
        <v>2305.64</v>
      </c>
      <c r="R729" s="48">
        <f t="shared" si="249"/>
        <v>3298.44</v>
      </c>
      <c r="S729" s="48">
        <v>584</v>
      </c>
      <c r="T729" s="48">
        <v>1356.26</v>
      </c>
      <c r="U729" s="48">
        <f t="shared" si="250"/>
        <v>1940.26</v>
      </c>
      <c r="V729" s="31" t="s">
        <v>377</v>
      </c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</row>
    <row r="730" spans="1:37" x14ac:dyDescent="0.4">
      <c r="A730" s="33"/>
      <c r="B730" s="33"/>
      <c r="C730" s="34" t="s">
        <v>365</v>
      </c>
      <c r="D730" s="33"/>
      <c r="E730" s="25"/>
      <c r="F730" s="45">
        <f t="shared" si="240"/>
        <v>0</v>
      </c>
      <c r="G730" s="45">
        <f t="shared" si="241"/>
        <v>0</v>
      </c>
      <c r="H730" s="45">
        <f t="shared" si="242"/>
        <v>0</v>
      </c>
      <c r="I730" s="25"/>
      <c r="J730" s="25"/>
      <c r="K730" s="25"/>
      <c r="L730" s="24"/>
      <c r="M730" s="24"/>
      <c r="N730" s="24"/>
      <c r="O730" s="52"/>
      <c r="P730" s="47">
        <f>E730*S730</f>
        <v>0</v>
      </c>
      <c r="Q730" s="47">
        <f>E730*T730</f>
        <v>0</v>
      </c>
      <c r="R730" s="48">
        <f t="shared" si="249"/>
        <v>0</v>
      </c>
      <c r="S730" s="48">
        <v>0</v>
      </c>
      <c r="T730" s="48">
        <v>0</v>
      </c>
      <c r="U730" s="48">
        <f t="shared" si="250"/>
        <v>0</v>
      </c>
      <c r="V730" s="31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</row>
    <row r="731" spans="1:37" x14ac:dyDescent="0.4">
      <c r="A731" s="33">
        <v>629</v>
      </c>
      <c r="B731" s="33">
        <v>563</v>
      </c>
      <c r="C731" s="31" t="s">
        <v>262</v>
      </c>
      <c r="D731" s="33" t="s">
        <v>34</v>
      </c>
      <c r="E731" s="25">
        <v>0.04</v>
      </c>
      <c r="F731" s="45">
        <f t="shared" si="240"/>
        <v>950.28</v>
      </c>
      <c r="G731" s="45">
        <f t="shared" si="241"/>
        <v>0</v>
      </c>
      <c r="H731" s="45">
        <f t="shared" si="242"/>
        <v>950.28</v>
      </c>
      <c r="I731" s="25">
        <v>23757</v>
      </c>
      <c r="J731" s="25"/>
      <c r="K731" s="25"/>
      <c r="L731" s="24"/>
      <c r="M731" s="24"/>
      <c r="N731" s="24"/>
      <c r="O731" s="46">
        <f>I731*$L$3</f>
        <v>40386.9</v>
      </c>
      <c r="P731" s="47">
        <f>E731*S731</f>
        <v>2068.9299999999998</v>
      </c>
      <c r="Q731" s="47">
        <f>E731*T731</f>
        <v>0</v>
      </c>
      <c r="R731" s="48">
        <f t="shared" si="249"/>
        <v>2068.9299999999998</v>
      </c>
      <c r="S731" s="48">
        <v>51723.3</v>
      </c>
      <c r="T731" s="48">
        <v>0</v>
      </c>
      <c r="U731" s="48">
        <f t="shared" si="250"/>
        <v>51723.3</v>
      </c>
      <c r="V731" s="31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</row>
    <row r="732" spans="1:37" x14ac:dyDescent="0.4">
      <c r="A732" s="33">
        <v>630</v>
      </c>
      <c r="B732" s="33">
        <v>564</v>
      </c>
      <c r="C732" s="31" t="s">
        <v>55</v>
      </c>
      <c r="D732" s="33" t="s">
        <v>26</v>
      </c>
      <c r="E732" s="25">
        <v>15.6</v>
      </c>
      <c r="F732" s="45">
        <f t="shared" si="240"/>
        <v>27487.82</v>
      </c>
      <c r="G732" s="45">
        <f t="shared" si="241"/>
        <v>0</v>
      </c>
      <c r="H732" s="45">
        <f t="shared" si="242"/>
        <v>27487.82</v>
      </c>
      <c r="I732" s="25">
        <v>1762.04</v>
      </c>
      <c r="J732" s="25"/>
      <c r="K732" s="25"/>
      <c r="L732" s="24"/>
      <c r="M732" s="24"/>
      <c r="N732" s="24"/>
      <c r="O732" s="68">
        <f t="shared" ref="O732:O739" si="252">I732*$N$3</f>
        <v>2819.26</v>
      </c>
      <c r="P732" s="47">
        <f>E732*S732</f>
        <v>56325.52</v>
      </c>
      <c r="Q732" s="47">
        <f>E732*T732</f>
        <v>0</v>
      </c>
      <c r="R732" s="48">
        <f t="shared" si="249"/>
        <v>56325.52</v>
      </c>
      <c r="S732" s="48">
        <v>3610.61</v>
      </c>
      <c r="T732" s="48">
        <v>0</v>
      </c>
      <c r="U732" s="48">
        <f t="shared" si="250"/>
        <v>3610.61</v>
      </c>
      <c r="V732" s="31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</row>
    <row r="733" spans="1:37" x14ac:dyDescent="0.4">
      <c r="A733" s="33">
        <v>631</v>
      </c>
      <c r="B733" s="33">
        <v>565</v>
      </c>
      <c r="C733" s="31" t="s">
        <v>216</v>
      </c>
      <c r="D733" s="33" t="s">
        <v>26</v>
      </c>
      <c r="E733" s="25">
        <v>15.6</v>
      </c>
      <c r="F733" s="45">
        <f t="shared" si="240"/>
        <v>2310.0500000000002</v>
      </c>
      <c r="G733" s="45">
        <f t="shared" si="241"/>
        <v>0</v>
      </c>
      <c r="H733" s="45">
        <f t="shared" si="242"/>
        <v>2310.0500000000002</v>
      </c>
      <c r="I733" s="25">
        <v>148.08000000000001</v>
      </c>
      <c r="J733" s="25"/>
      <c r="K733" s="25"/>
      <c r="L733" s="24"/>
      <c r="M733" s="24"/>
      <c r="N733" s="24"/>
      <c r="O733" s="68">
        <f t="shared" si="252"/>
        <v>236.93</v>
      </c>
      <c r="P733" s="47">
        <f>E733*S733</f>
        <v>4733.66</v>
      </c>
      <c r="Q733" s="47">
        <f>E733*T733</f>
        <v>0</v>
      </c>
      <c r="R733" s="48">
        <f t="shared" si="249"/>
        <v>4733.66</v>
      </c>
      <c r="S733" s="48">
        <v>303.44</v>
      </c>
      <c r="T733" s="48">
        <v>0</v>
      </c>
      <c r="U733" s="48">
        <f t="shared" si="250"/>
        <v>303.44</v>
      </c>
      <c r="V733" s="31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</row>
    <row r="734" spans="1:37" ht="42.75" x14ac:dyDescent="0.4">
      <c r="A734" s="33">
        <v>632</v>
      </c>
      <c r="B734" s="33">
        <v>566</v>
      </c>
      <c r="C734" s="31" t="s">
        <v>263</v>
      </c>
      <c r="D734" s="33" t="s">
        <v>34</v>
      </c>
      <c r="E734" s="25">
        <v>0</v>
      </c>
      <c r="F734" s="45">
        <f t="shared" si="240"/>
        <v>0</v>
      </c>
      <c r="G734" s="45">
        <f t="shared" si="241"/>
        <v>0</v>
      </c>
      <c r="H734" s="45">
        <f t="shared" si="242"/>
        <v>0</v>
      </c>
      <c r="I734" s="25">
        <v>11624</v>
      </c>
      <c r="J734" s="25"/>
      <c r="K734" s="25"/>
      <c r="L734" s="24"/>
      <c r="M734" s="24"/>
      <c r="N734" s="24"/>
      <c r="O734" s="68">
        <f t="shared" si="252"/>
        <v>18598.400000000001</v>
      </c>
      <c r="P734" s="47">
        <f>E734*S734</f>
        <v>0</v>
      </c>
      <c r="Q734" s="47">
        <f>E734*T734</f>
        <v>0</v>
      </c>
      <c r="R734" s="48">
        <f t="shared" si="249"/>
        <v>0</v>
      </c>
      <c r="S734" s="48">
        <v>23818.880000000001</v>
      </c>
      <c r="T734" s="48">
        <v>0</v>
      </c>
      <c r="U734" s="48">
        <f t="shared" si="250"/>
        <v>23818.880000000001</v>
      </c>
      <c r="V734" s="31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</row>
    <row r="735" spans="1:37" ht="28.5" x14ac:dyDescent="0.4">
      <c r="A735" s="33">
        <v>633</v>
      </c>
      <c r="B735" s="33">
        <v>567</v>
      </c>
      <c r="C735" s="31" t="s">
        <v>264</v>
      </c>
      <c r="D735" s="33" t="s">
        <v>26</v>
      </c>
      <c r="E735" s="25">
        <v>1.6</v>
      </c>
      <c r="F735" s="45">
        <f t="shared" si="240"/>
        <v>168</v>
      </c>
      <c r="G735" s="45">
        <f t="shared" si="241"/>
        <v>369.6</v>
      </c>
      <c r="H735" s="45">
        <f t="shared" si="242"/>
        <v>537.6</v>
      </c>
      <c r="I735" s="25">
        <v>105</v>
      </c>
      <c r="J735" s="25">
        <v>231</v>
      </c>
      <c r="K735" s="25"/>
      <c r="L735" s="24"/>
      <c r="M735" s="24"/>
      <c r="N735" s="24"/>
      <c r="O735" s="68">
        <f t="shared" si="252"/>
        <v>168</v>
      </c>
      <c r="P735" s="47">
        <f>E735*S735</f>
        <v>344.26</v>
      </c>
      <c r="Q735" s="47">
        <f>E735*T735</f>
        <v>473.34</v>
      </c>
      <c r="R735" s="48">
        <f t="shared" si="249"/>
        <v>817.6</v>
      </c>
      <c r="S735" s="48">
        <v>215.16</v>
      </c>
      <c r="T735" s="48">
        <v>295.83999999999997</v>
      </c>
      <c r="U735" s="48">
        <f t="shared" si="250"/>
        <v>511</v>
      </c>
      <c r="V735" s="31" t="s">
        <v>378</v>
      </c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</row>
    <row r="736" spans="1:37" ht="42.75" x14ac:dyDescent="0.4">
      <c r="A736" s="33">
        <v>634</v>
      </c>
      <c r="B736" s="33">
        <v>568</v>
      </c>
      <c r="C736" s="31" t="s">
        <v>263</v>
      </c>
      <c r="D736" s="33" t="s">
        <v>34</v>
      </c>
      <c r="E736" s="25">
        <v>0.03</v>
      </c>
      <c r="F736" s="45">
        <f t="shared" si="240"/>
        <v>348.72</v>
      </c>
      <c r="G736" s="45">
        <f t="shared" si="241"/>
        <v>0</v>
      </c>
      <c r="H736" s="45">
        <f t="shared" si="242"/>
        <v>348.72</v>
      </c>
      <c r="I736" s="25">
        <v>11624</v>
      </c>
      <c r="J736" s="25"/>
      <c r="K736" s="25"/>
      <c r="L736" s="24"/>
      <c r="M736" s="24"/>
      <c r="N736" s="24"/>
      <c r="O736" s="68">
        <f t="shared" si="252"/>
        <v>18598.400000000001</v>
      </c>
      <c r="P736" s="47">
        <f>E736*S736</f>
        <v>714.57</v>
      </c>
      <c r="Q736" s="47">
        <f>E736*T736</f>
        <v>0</v>
      </c>
      <c r="R736" s="48">
        <f t="shared" si="249"/>
        <v>714.57</v>
      </c>
      <c r="S736" s="48">
        <v>23818.880000000001</v>
      </c>
      <c r="T736" s="48">
        <v>0</v>
      </c>
      <c r="U736" s="48">
        <f t="shared" si="250"/>
        <v>23818.880000000001</v>
      </c>
      <c r="V736" s="31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</row>
    <row r="737" spans="1:37" ht="28.5" x14ac:dyDescent="0.4">
      <c r="A737" s="33">
        <v>635</v>
      </c>
      <c r="B737" s="33">
        <v>569</v>
      </c>
      <c r="C737" s="31" t="s">
        <v>272</v>
      </c>
      <c r="D737" s="33" t="s">
        <v>26</v>
      </c>
      <c r="E737" s="25">
        <v>3.4</v>
      </c>
      <c r="F737" s="45">
        <f t="shared" si="240"/>
        <v>2271.1999999999998</v>
      </c>
      <c r="G737" s="45">
        <f t="shared" si="241"/>
        <v>10472</v>
      </c>
      <c r="H737" s="45">
        <f t="shared" si="242"/>
        <v>12743.2</v>
      </c>
      <c r="I737" s="25">
        <v>668</v>
      </c>
      <c r="J737" s="25">
        <v>3080</v>
      </c>
      <c r="K737" s="25"/>
      <c r="L737" s="24"/>
      <c r="M737" s="24"/>
      <c r="N737" s="24"/>
      <c r="O737" s="68">
        <f t="shared" si="252"/>
        <v>1068.8</v>
      </c>
      <c r="P737" s="47">
        <f>E737*S737</f>
        <v>4653.95</v>
      </c>
      <c r="Q737" s="47">
        <f>E737*T737</f>
        <v>13411.44</v>
      </c>
      <c r="R737" s="48">
        <f t="shared" si="249"/>
        <v>18065.39</v>
      </c>
      <c r="S737" s="48">
        <v>1368.81</v>
      </c>
      <c r="T737" s="48">
        <v>3944.54</v>
      </c>
      <c r="U737" s="48">
        <f t="shared" si="250"/>
        <v>5313.35</v>
      </c>
      <c r="V737" s="31" t="s">
        <v>379</v>
      </c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</row>
    <row r="738" spans="1:37" ht="42.75" x14ac:dyDescent="0.4">
      <c r="A738" s="33">
        <v>636</v>
      </c>
      <c r="B738" s="33">
        <v>570</v>
      </c>
      <c r="C738" s="31" t="s">
        <v>263</v>
      </c>
      <c r="D738" s="33" t="s">
        <v>34</v>
      </c>
      <c r="E738" s="25">
        <v>0.02</v>
      </c>
      <c r="F738" s="45">
        <f t="shared" si="240"/>
        <v>232.48</v>
      </c>
      <c r="G738" s="45">
        <f t="shared" si="241"/>
        <v>0</v>
      </c>
      <c r="H738" s="45">
        <f t="shared" si="242"/>
        <v>232.48</v>
      </c>
      <c r="I738" s="25">
        <v>11624</v>
      </c>
      <c r="J738" s="25"/>
      <c r="K738" s="25"/>
      <c r="L738" s="24"/>
      <c r="M738" s="24"/>
      <c r="N738" s="24"/>
      <c r="O738" s="68">
        <f t="shared" si="252"/>
        <v>18598.400000000001</v>
      </c>
      <c r="P738" s="47">
        <f>E738*S738</f>
        <v>476.38</v>
      </c>
      <c r="Q738" s="47">
        <f>E738*T738</f>
        <v>0</v>
      </c>
      <c r="R738" s="48">
        <f t="shared" si="249"/>
        <v>476.38</v>
      </c>
      <c r="S738" s="48">
        <v>23818.880000000001</v>
      </c>
      <c r="T738" s="48">
        <v>0</v>
      </c>
      <c r="U738" s="48">
        <f t="shared" si="250"/>
        <v>23818.880000000001</v>
      </c>
      <c r="V738" s="31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</row>
    <row r="739" spans="1:37" ht="28.5" x14ac:dyDescent="0.4">
      <c r="A739" s="33">
        <v>637</v>
      </c>
      <c r="B739" s="33">
        <v>571</v>
      </c>
      <c r="C739" s="31" t="s">
        <v>268</v>
      </c>
      <c r="D739" s="33" t="s">
        <v>26</v>
      </c>
      <c r="E739" s="25">
        <v>3.4</v>
      </c>
      <c r="F739" s="45">
        <f t="shared" si="240"/>
        <v>969</v>
      </c>
      <c r="G739" s="45">
        <f t="shared" si="241"/>
        <v>3600.6</v>
      </c>
      <c r="H739" s="45">
        <f t="shared" si="242"/>
        <v>4569.6000000000004</v>
      </c>
      <c r="I739" s="25">
        <v>285</v>
      </c>
      <c r="J739" s="25">
        <v>1059</v>
      </c>
      <c r="K739" s="25"/>
      <c r="L739" s="24"/>
      <c r="M739" s="24"/>
      <c r="N739" s="24"/>
      <c r="O739" s="68">
        <f t="shared" si="252"/>
        <v>456</v>
      </c>
      <c r="P739" s="47">
        <f>E739*S739</f>
        <v>1985.6</v>
      </c>
      <c r="Q739" s="47">
        <f>E739*T739</f>
        <v>4611.28</v>
      </c>
      <c r="R739" s="48">
        <f t="shared" si="249"/>
        <v>6596.88</v>
      </c>
      <c r="S739" s="48">
        <v>584</v>
      </c>
      <c r="T739" s="48">
        <v>1356.26</v>
      </c>
      <c r="U739" s="48">
        <f t="shared" si="250"/>
        <v>1940.26</v>
      </c>
      <c r="V739" s="31" t="s">
        <v>380</v>
      </c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</row>
    <row r="740" spans="1:37" x14ac:dyDescent="0.4">
      <c r="A740" s="33"/>
      <c r="B740" s="33"/>
      <c r="C740" s="34" t="s">
        <v>369</v>
      </c>
      <c r="D740" s="33"/>
      <c r="E740" s="25"/>
      <c r="F740" s="45">
        <f t="shared" si="240"/>
        <v>0</v>
      </c>
      <c r="G740" s="45">
        <f t="shared" si="241"/>
        <v>0</v>
      </c>
      <c r="H740" s="45">
        <f t="shared" si="242"/>
        <v>0</v>
      </c>
      <c r="I740" s="25"/>
      <c r="J740" s="25"/>
      <c r="K740" s="25"/>
      <c r="L740" s="24"/>
      <c r="M740" s="24"/>
      <c r="N740" s="24"/>
      <c r="O740" s="52"/>
      <c r="P740" s="47">
        <f>E740*S740</f>
        <v>0</v>
      </c>
      <c r="Q740" s="47">
        <f>E740*T740</f>
        <v>0</v>
      </c>
      <c r="R740" s="48">
        <f t="shared" si="249"/>
        <v>0</v>
      </c>
      <c r="S740" s="48">
        <v>0</v>
      </c>
      <c r="T740" s="48">
        <v>0</v>
      </c>
      <c r="U740" s="48">
        <f t="shared" si="250"/>
        <v>0</v>
      </c>
      <c r="V740" s="31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</row>
    <row r="741" spans="1:37" x14ac:dyDescent="0.4">
      <c r="A741" s="33">
        <v>638</v>
      </c>
      <c r="B741" s="33">
        <v>572</v>
      </c>
      <c r="C741" s="31" t="s">
        <v>262</v>
      </c>
      <c r="D741" s="33" t="s">
        <v>34</v>
      </c>
      <c r="E741" s="25">
        <v>0.02</v>
      </c>
      <c r="F741" s="45">
        <f t="shared" si="240"/>
        <v>475.14</v>
      </c>
      <c r="G741" s="45">
        <f t="shared" si="241"/>
        <v>0</v>
      </c>
      <c r="H741" s="45">
        <f t="shared" si="242"/>
        <v>475.14</v>
      </c>
      <c r="I741" s="25">
        <v>23757</v>
      </c>
      <c r="J741" s="25"/>
      <c r="K741" s="25"/>
      <c r="L741" s="24"/>
      <c r="M741" s="24"/>
      <c r="N741" s="24"/>
      <c r="O741" s="46">
        <f>I741*$L$3</f>
        <v>40386.9</v>
      </c>
      <c r="P741" s="47">
        <f>E741*S741</f>
        <v>1034.47</v>
      </c>
      <c r="Q741" s="47">
        <f>E741*T741</f>
        <v>0</v>
      </c>
      <c r="R741" s="48">
        <f t="shared" si="249"/>
        <v>1034.47</v>
      </c>
      <c r="S741" s="48">
        <v>51723.3</v>
      </c>
      <c r="T741" s="48">
        <v>0</v>
      </c>
      <c r="U741" s="48">
        <f t="shared" si="250"/>
        <v>51723.3</v>
      </c>
      <c r="V741" s="31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</row>
    <row r="742" spans="1:37" x14ac:dyDescent="0.4">
      <c r="A742" s="33">
        <v>639</v>
      </c>
      <c r="B742" s="33">
        <v>573</v>
      </c>
      <c r="C742" s="31" t="s">
        <v>55</v>
      </c>
      <c r="D742" s="33" t="s">
        <v>26</v>
      </c>
      <c r="E742" s="25">
        <v>7.8</v>
      </c>
      <c r="F742" s="45">
        <f t="shared" si="240"/>
        <v>13743.91</v>
      </c>
      <c r="G742" s="45">
        <f t="shared" si="241"/>
        <v>0</v>
      </c>
      <c r="H742" s="45">
        <f t="shared" si="242"/>
        <v>13743.91</v>
      </c>
      <c r="I742" s="25">
        <v>1762.04</v>
      </c>
      <c r="J742" s="25"/>
      <c r="K742" s="25"/>
      <c r="L742" s="24"/>
      <c r="M742" s="24"/>
      <c r="N742" s="24"/>
      <c r="O742" s="68">
        <f t="shared" ref="O742:O749" si="253">I742*$N$3</f>
        <v>2819.26</v>
      </c>
      <c r="P742" s="47">
        <f>E742*S742</f>
        <v>28162.76</v>
      </c>
      <c r="Q742" s="47">
        <f>E742*T742</f>
        <v>0</v>
      </c>
      <c r="R742" s="48">
        <f t="shared" si="249"/>
        <v>28162.76</v>
      </c>
      <c r="S742" s="48">
        <v>3610.61</v>
      </c>
      <c r="T742" s="48">
        <v>0</v>
      </c>
      <c r="U742" s="48">
        <f t="shared" si="250"/>
        <v>3610.61</v>
      </c>
      <c r="V742" s="31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</row>
    <row r="743" spans="1:37" x14ac:dyDescent="0.4">
      <c r="A743" s="33">
        <v>640</v>
      </c>
      <c r="B743" s="33">
        <v>574</v>
      </c>
      <c r="C743" s="31" t="s">
        <v>216</v>
      </c>
      <c r="D743" s="33" t="s">
        <v>26</v>
      </c>
      <c r="E743" s="25">
        <v>7.8</v>
      </c>
      <c r="F743" s="45">
        <f t="shared" si="240"/>
        <v>1155.02</v>
      </c>
      <c r="G743" s="45">
        <f t="shared" si="241"/>
        <v>0</v>
      </c>
      <c r="H743" s="45">
        <f t="shared" si="242"/>
        <v>1155.02</v>
      </c>
      <c r="I743" s="25">
        <v>148.08000000000001</v>
      </c>
      <c r="J743" s="25"/>
      <c r="K743" s="25"/>
      <c r="L743" s="24"/>
      <c r="M743" s="24"/>
      <c r="N743" s="24"/>
      <c r="O743" s="68">
        <f t="shared" si="253"/>
        <v>236.93</v>
      </c>
      <c r="P743" s="47">
        <f>E743*S743</f>
        <v>2366.83</v>
      </c>
      <c r="Q743" s="47">
        <f>E743*T743</f>
        <v>0</v>
      </c>
      <c r="R743" s="48">
        <f t="shared" si="249"/>
        <v>2366.83</v>
      </c>
      <c r="S743" s="48">
        <v>303.44</v>
      </c>
      <c r="T743" s="48">
        <v>0</v>
      </c>
      <c r="U743" s="48">
        <f t="shared" si="250"/>
        <v>303.44</v>
      </c>
      <c r="V743" s="31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</row>
    <row r="744" spans="1:37" ht="42.75" x14ac:dyDescent="0.4">
      <c r="A744" s="33">
        <v>641</v>
      </c>
      <c r="B744" s="33">
        <v>575</v>
      </c>
      <c r="C744" s="31" t="s">
        <v>263</v>
      </c>
      <c r="D744" s="33" t="s">
        <v>34</v>
      </c>
      <c r="E744" s="25">
        <v>0</v>
      </c>
      <c r="F744" s="45">
        <f t="shared" si="240"/>
        <v>0</v>
      </c>
      <c r="G744" s="45">
        <f t="shared" si="241"/>
        <v>0</v>
      </c>
      <c r="H744" s="45">
        <f t="shared" si="242"/>
        <v>0</v>
      </c>
      <c r="I744" s="25">
        <v>11624</v>
      </c>
      <c r="J744" s="25"/>
      <c r="K744" s="25"/>
      <c r="L744" s="24"/>
      <c r="M744" s="24"/>
      <c r="N744" s="24"/>
      <c r="O744" s="68">
        <f t="shared" si="253"/>
        <v>18598.400000000001</v>
      </c>
      <c r="P744" s="47">
        <f>E744*S744</f>
        <v>0</v>
      </c>
      <c r="Q744" s="47">
        <f>E744*T744</f>
        <v>0</v>
      </c>
      <c r="R744" s="48">
        <f t="shared" si="249"/>
        <v>0</v>
      </c>
      <c r="S744" s="48">
        <v>23818.880000000001</v>
      </c>
      <c r="T744" s="48">
        <v>0</v>
      </c>
      <c r="U744" s="48">
        <f t="shared" si="250"/>
        <v>23818.880000000001</v>
      </c>
      <c r="V744" s="31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</row>
    <row r="745" spans="1:37" ht="28.5" x14ac:dyDescent="0.4">
      <c r="A745" s="33">
        <v>642</v>
      </c>
      <c r="B745" s="33">
        <v>576</v>
      </c>
      <c r="C745" s="31" t="s">
        <v>264</v>
      </c>
      <c r="D745" s="33" t="s">
        <v>26</v>
      </c>
      <c r="E745" s="25">
        <v>0.8</v>
      </c>
      <c r="F745" s="45">
        <f t="shared" si="240"/>
        <v>84</v>
      </c>
      <c r="G745" s="45">
        <f t="shared" si="241"/>
        <v>184.8</v>
      </c>
      <c r="H745" s="45">
        <f t="shared" si="242"/>
        <v>268.8</v>
      </c>
      <c r="I745" s="25">
        <v>105</v>
      </c>
      <c r="J745" s="25">
        <v>231</v>
      </c>
      <c r="K745" s="25"/>
      <c r="L745" s="24"/>
      <c r="M745" s="24"/>
      <c r="N745" s="24"/>
      <c r="O745" s="68">
        <f t="shared" si="253"/>
        <v>168</v>
      </c>
      <c r="P745" s="47">
        <f>E745*S745</f>
        <v>172.13</v>
      </c>
      <c r="Q745" s="47">
        <f>E745*T745</f>
        <v>236.67</v>
      </c>
      <c r="R745" s="48">
        <f t="shared" si="249"/>
        <v>408.8</v>
      </c>
      <c r="S745" s="48">
        <v>215.16</v>
      </c>
      <c r="T745" s="48">
        <v>295.83999999999997</v>
      </c>
      <c r="U745" s="48">
        <f t="shared" si="250"/>
        <v>511</v>
      </c>
      <c r="V745" s="31" t="s">
        <v>359</v>
      </c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</row>
    <row r="746" spans="1:37" ht="42.75" x14ac:dyDescent="0.4">
      <c r="A746" s="33">
        <v>643</v>
      </c>
      <c r="B746" s="33">
        <v>577</v>
      </c>
      <c r="C746" s="31" t="s">
        <v>263</v>
      </c>
      <c r="D746" s="33" t="s">
        <v>34</v>
      </c>
      <c r="E746" s="25">
        <v>0.02</v>
      </c>
      <c r="F746" s="45">
        <f t="shared" si="240"/>
        <v>232.48</v>
      </c>
      <c r="G746" s="45">
        <f t="shared" si="241"/>
        <v>0</v>
      </c>
      <c r="H746" s="45">
        <f t="shared" si="242"/>
        <v>232.48</v>
      </c>
      <c r="I746" s="25">
        <v>11624</v>
      </c>
      <c r="J746" s="25"/>
      <c r="K746" s="25"/>
      <c r="L746" s="24"/>
      <c r="M746" s="24"/>
      <c r="N746" s="24"/>
      <c r="O746" s="68">
        <f t="shared" si="253"/>
        <v>18598.400000000001</v>
      </c>
      <c r="P746" s="47">
        <f>E746*S746</f>
        <v>476.38</v>
      </c>
      <c r="Q746" s="47">
        <f>E746*T746</f>
        <v>0</v>
      </c>
      <c r="R746" s="48">
        <f t="shared" si="249"/>
        <v>476.38</v>
      </c>
      <c r="S746" s="48">
        <v>23818.880000000001</v>
      </c>
      <c r="T746" s="48">
        <v>0</v>
      </c>
      <c r="U746" s="48">
        <f t="shared" si="250"/>
        <v>23818.880000000001</v>
      </c>
      <c r="V746" s="31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</row>
    <row r="747" spans="1:37" ht="28.5" x14ac:dyDescent="0.4">
      <c r="A747" s="33">
        <v>644</v>
      </c>
      <c r="B747" s="33">
        <v>578</v>
      </c>
      <c r="C747" s="31" t="s">
        <v>272</v>
      </c>
      <c r="D747" s="33" t="s">
        <v>26</v>
      </c>
      <c r="E747" s="25">
        <v>1.7</v>
      </c>
      <c r="F747" s="45">
        <f t="shared" si="240"/>
        <v>1135.5999999999999</v>
      </c>
      <c r="G747" s="45">
        <f t="shared" si="241"/>
        <v>5236</v>
      </c>
      <c r="H747" s="45">
        <f t="shared" si="242"/>
        <v>6371.6</v>
      </c>
      <c r="I747" s="25">
        <v>668</v>
      </c>
      <c r="J747" s="25">
        <v>3080</v>
      </c>
      <c r="K747" s="25"/>
      <c r="L747" s="24"/>
      <c r="M747" s="24"/>
      <c r="N747" s="24"/>
      <c r="O747" s="68">
        <f t="shared" si="253"/>
        <v>1068.8</v>
      </c>
      <c r="P747" s="47">
        <f>E747*S747</f>
        <v>2326.98</v>
      </c>
      <c r="Q747" s="47">
        <f>E747*T747</f>
        <v>6705.72</v>
      </c>
      <c r="R747" s="48">
        <f t="shared" si="249"/>
        <v>9032.7000000000007</v>
      </c>
      <c r="S747" s="48">
        <v>1368.81</v>
      </c>
      <c r="T747" s="48">
        <v>3944.54</v>
      </c>
      <c r="U747" s="48">
        <f t="shared" si="250"/>
        <v>5313.35</v>
      </c>
      <c r="V747" s="31" t="s">
        <v>376</v>
      </c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</row>
    <row r="748" spans="1:37" ht="42.75" x14ac:dyDescent="0.4">
      <c r="A748" s="33">
        <v>645</v>
      </c>
      <c r="B748" s="33">
        <v>579</v>
      </c>
      <c r="C748" s="31" t="s">
        <v>263</v>
      </c>
      <c r="D748" s="33" t="s">
        <v>34</v>
      </c>
      <c r="E748" s="25">
        <v>0.01</v>
      </c>
      <c r="F748" s="45">
        <f t="shared" si="240"/>
        <v>116.24</v>
      </c>
      <c r="G748" s="45">
        <f t="shared" si="241"/>
        <v>0</v>
      </c>
      <c r="H748" s="45">
        <f t="shared" si="242"/>
        <v>116.24</v>
      </c>
      <c r="I748" s="25">
        <v>11624</v>
      </c>
      <c r="J748" s="25"/>
      <c r="K748" s="25"/>
      <c r="L748" s="24"/>
      <c r="M748" s="24"/>
      <c r="N748" s="24"/>
      <c r="O748" s="68">
        <f t="shared" si="253"/>
        <v>18598.400000000001</v>
      </c>
      <c r="P748" s="47">
        <f>E748*S748</f>
        <v>238.19</v>
      </c>
      <c r="Q748" s="47">
        <f>E748*T748</f>
        <v>0</v>
      </c>
      <c r="R748" s="48">
        <f t="shared" si="249"/>
        <v>238.19</v>
      </c>
      <c r="S748" s="48">
        <v>23818.880000000001</v>
      </c>
      <c r="T748" s="48">
        <v>0</v>
      </c>
      <c r="U748" s="48">
        <f t="shared" si="250"/>
        <v>23818.880000000001</v>
      </c>
      <c r="V748" s="31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</row>
    <row r="749" spans="1:37" ht="28.5" x14ac:dyDescent="0.4">
      <c r="A749" s="33">
        <v>646</v>
      </c>
      <c r="B749" s="33">
        <v>580</v>
      </c>
      <c r="C749" s="31" t="s">
        <v>268</v>
      </c>
      <c r="D749" s="33" t="s">
        <v>26</v>
      </c>
      <c r="E749" s="25">
        <v>1.7</v>
      </c>
      <c r="F749" s="45">
        <f t="shared" si="240"/>
        <v>484.5</v>
      </c>
      <c r="G749" s="45">
        <f t="shared" si="241"/>
        <v>1800.3</v>
      </c>
      <c r="H749" s="45">
        <f t="shared" si="242"/>
        <v>2284.8000000000002</v>
      </c>
      <c r="I749" s="25">
        <v>285</v>
      </c>
      <c r="J749" s="25">
        <v>1059</v>
      </c>
      <c r="K749" s="25"/>
      <c r="L749" s="24"/>
      <c r="M749" s="24"/>
      <c r="N749" s="24"/>
      <c r="O749" s="68">
        <f t="shared" si="253"/>
        <v>456</v>
      </c>
      <c r="P749" s="47">
        <f>E749*S749</f>
        <v>992.8</v>
      </c>
      <c r="Q749" s="47">
        <f>E749*T749</f>
        <v>2305.64</v>
      </c>
      <c r="R749" s="48">
        <f t="shared" si="249"/>
        <v>3298.44</v>
      </c>
      <c r="S749" s="48">
        <v>584</v>
      </c>
      <c r="T749" s="48">
        <v>1356.26</v>
      </c>
      <c r="U749" s="48">
        <f t="shared" si="250"/>
        <v>1940.26</v>
      </c>
      <c r="V749" s="31" t="s">
        <v>377</v>
      </c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</row>
    <row r="750" spans="1:37" x14ac:dyDescent="0.4">
      <c r="A750" s="33"/>
      <c r="B750" s="33"/>
      <c r="C750" s="34" t="s">
        <v>381</v>
      </c>
      <c r="D750" s="33"/>
      <c r="E750" s="25"/>
      <c r="F750" s="45">
        <f t="shared" si="240"/>
        <v>0</v>
      </c>
      <c r="G750" s="45">
        <f t="shared" si="241"/>
        <v>0</v>
      </c>
      <c r="H750" s="45">
        <f t="shared" si="242"/>
        <v>0</v>
      </c>
      <c r="I750" s="25"/>
      <c r="J750" s="25"/>
      <c r="K750" s="25"/>
      <c r="L750" s="24"/>
      <c r="M750" s="24"/>
      <c r="N750" s="24"/>
      <c r="O750" s="52"/>
      <c r="P750" s="47">
        <f>E750*S750</f>
        <v>0</v>
      </c>
      <c r="Q750" s="47">
        <f>E750*T750</f>
        <v>0</v>
      </c>
      <c r="R750" s="48">
        <f t="shared" si="249"/>
        <v>0</v>
      </c>
      <c r="S750" s="48">
        <v>0</v>
      </c>
      <c r="T750" s="48">
        <v>0</v>
      </c>
      <c r="U750" s="48">
        <f t="shared" si="250"/>
        <v>0</v>
      </c>
      <c r="V750" s="31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</row>
    <row r="751" spans="1:37" x14ac:dyDescent="0.4">
      <c r="A751" s="33">
        <v>647</v>
      </c>
      <c r="B751" s="33">
        <v>581</v>
      </c>
      <c r="C751" s="31" t="s">
        <v>33</v>
      </c>
      <c r="D751" s="33" t="s">
        <v>34</v>
      </c>
      <c r="E751" s="25">
        <v>0.01</v>
      </c>
      <c r="F751" s="45">
        <f t="shared" si="240"/>
        <v>271.24</v>
      </c>
      <c r="G751" s="45">
        <f t="shared" si="241"/>
        <v>0</v>
      </c>
      <c r="H751" s="45">
        <f t="shared" si="242"/>
        <v>271.24</v>
      </c>
      <c r="I751" s="25">
        <v>27124</v>
      </c>
      <c r="J751" s="25"/>
      <c r="K751" s="25"/>
      <c r="L751" s="24"/>
      <c r="M751" s="24"/>
      <c r="N751" s="24"/>
      <c r="O751" s="46">
        <f>I751*$L$3</f>
        <v>46110.8</v>
      </c>
      <c r="P751" s="47">
        <f>E751*S751</f>
        <v>590.54</v>
      </c>
      <c r="Q751" s="47">
        <f>E751*T751</f>
        <v>0</v>
      </c>
      <c r="R751" s="48">
        <f t="shared" si="249"/>
        <v>590.54</v>
      </c>
      <c r="S751" s="48">
        <v>59053.87</v>
      </c>
      <c r="T751" s="48">
        <v>0</v>
      </c>
      <c r="U751" s="48">
        <f t="shared" si="250"/>
        <v>59053.87</v>
      </c>
      <c r="V751" s="31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</row>
    <row r="752" spans="1:37" x14ac:dyDescent="0.4">
      <c r="A752" s="33">
        <v>648</v>
      </c>
      <c r="B752" s="33">
        <v>582</v>
      </c>
      <c r="C752" s="31" t="s">
        <v>382</v>
      </c>
      <c r="D752" s="33" t="s">
        <v>101</v>
      </c>
      <c r="E752" s="25">
        <v>2</v>
      </c>
      <c r="F752" s="45">
        <f t="shared" si="240"/>
        <v>1066</v>
      </c>
      <c r="G752" s="45">
        <f t="shared" si="241"/>
        <v>0</v>
      </c>
      <c r="H752" s="45">
        <f t="shared" si="242"/>
        <v>1066</v>
      </c>
      <c r="I752" s="25">
        <v>533</v>
      </c>
      <c r="J752" s="25"/>
      <c r="K752" s="25"/>
      <c r="L752" s="24"/>
      <c r="M752" s="24"/>
      <c r="N752" s="24"/>
      <c r="O752" s="68">
        <f t="shared" ref="O752:O758" si="254">I752*$N$3</f>
        <v>852.8</v>
      </c>
      <c r="P752" s="47">
        <f>E752*S752</f>
        <v>2184.36</v>
      </c>
      <c r="Q752" s="47">
        <f>E752*T752</f>
        <v>0</v>
      </c>
      <c r="R752" s="48">
        <f t="shared" si="249"/>
        <v>2184.36</v>
      </c>
      <c r="S752" s="48">
        <v>1092.18</v>
      </c>
      <c r="T752" s="48">
        <v>0</v>
      </c>
      <c r="U752" s="48">
        <f t="shared" si="250"/>
        <v>1092.18</v>
      </c>
      <c r="V752" s="31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</row>
    <row r="753" spans="1:37" x14ac:dyDescent="0.4">
      <c r="A753" s="33">
        <v>649</v>
      </c>
      <c r="B753" s="33">
        <v>583</v>
      </c>
      <c r="C753" s="31" t="s">
        <v>55</v>
      </c>
      <c r="D753" s="33" t="s">
        <v>26</v>
      </c>
      <c r="E753" s="25">
        <v>0.5</v>
      </c>
      <c r="F753" s="45">
        <f t="shared" si="240"/>
        <v>881.02</v>
      </c>
      <c r="G753" s="45">
        <f t="shared" si="241"/>
        <v>0</v>
      </c>
      <c r="H753" s="45">
        <f t="shared" si="242"/>
        <v>881.02</v>
      </c>
      <c r="I753" s="25">
        <v>1762.04</v>
      </c>
      <c r="J753" s="25"/>
      <c r="K753" s="25"/>
      <c r="L753" s="24"/>
      <c r="M753" s="24"/>
      <c r="N753" s="24"/>
      <c r="O753" s="68">
        <f t="shared" si="254"/>
        <v>2819.26</v>
      </c>
      <c r="P753" s="47">
        <f>E753*S753</f>
        <v>1805.31</v>
      </c>
      <c r="Q753" s="47">
        <f>E753*T753</f>
        <v>0</v>
      </c>
      <c r="R753" s="48">
        <f t="shared" si="249"/>
        <v>1805.31</v>
      </c>
      <c r="S753" s="48">
        <v>3610.61</v>
      </c>
      <c r="T753" s="48">
        <v>0</v>
      </c>
      <c r="U753" s="48">
        <f t="shared" si="250"/>
        <v>3610.61</v>
      </c>
      <c r="V753" s="31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</row>
    <row r="754" spans="1:37" x14ac:dyDescent="0.4">
      <c r="A754" s="33">
        <v>650</v>
      </c>
      <c r="B754" s="33">
        <v>584</v>
      </c>
      <c r="C754" s="31" t="s">
        <v>216</v>
      </c>
      <c r="D754" s="33" t="s">
        <v>26</v>
      </c>
      <c r="E754" s="25">
        <v>0.5</v>
      </c>
      <c r="F754" s="45">
        <f t="shared" si="240"/>
        <v>74.040000000000006</v>
      </c>
      <c r="G754" s="45">
        <f t="shared" si="241"/>
        <v>0</v>
      </c>
      <c r="H754" s="45">
        <f t="shared" si="242"/>
        <v>74.040000000000006</v>
      </c>
      <c r="I754" s="25">
        <v>148.08000000000001</v>
      </c>
      <c r="J754" s="25"/>
      <c r="K754" s="25"/>
      <c r="L754" s="24"/>
      <c r="M754" s="24"/>
      <c r="N754" s="24"/>
      <c r="O754" s="68">
        <f t="shared" si="254"/>
        <v>236.93</v>
      </c>
      <c r="P754" s="47">
        <f>E754*S754</f>
        <v>151.72</v>
      </c>
      <c r="Q754" s="47">
        <f>E754*T754</f>
        <v>0</v>
      </c>
      <c r="R754" s="48">
        <f t="shared" si="249"/>
        <v>151.72</v>
      </c>
      <c r="S754" s="48">
        <v>303.44</v>
      </c>
      <c r="T754" s="48">
        <v>0</v>
      </c>
      <c r="U754" s="48">
        <f t="shared" si="250"/>
        <v>303.44</v>
      </c>
      <c r="V754" s="31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</row>
    <row r="755" spans="1:37" ht="28.5" x14ac:dyDescent="0.4">
      <c r="A755" s="33">
        <v>651</v>
      </c>
      <c r="B755" s="33">
        <v>585</v>
      </c>
      <c r="C755" s="31" t="s">
        <v>98</v>
      </c>
      <c r="D755" s="33" t="s">
        <v>99</v>
      </c>
      <c r="E755" s="25">
        <v>15.97</v>
      </c>
      <c r="F755" s="45">
        <f t="shared" si="240"/>
        <v>7642.6</v>
      </c>
      <c r="G755" s="45">
        <f t="shared" si="241"/>
        <v>1357.45</v>
      </c>
      <c r="H755" s="45">
        <f t="shared" si="242"/>
        <v>9000.0499999999993</v>
      </c>
      <c r="I755" s="25">
        <v>478.56</v>
      </c>
      <c r="J755" s="25">
        <v>85</v>
      </c>
      <c r="K755" s="25"/>
      <c r="L755" s="24"/>
      <c r="M755" s="24"/>
      <c r="N755" s="24"/>
      <c r="O755" s="68">
        <f t="shared" si="254"/>
        <v>765.7</v>
      </c>
      <c r="P755" s="47">
        <f>E755*S755</f>
        <v>15660.66</v>
      </c>
      <c r="Q755" s="47">
        <f>E755*T755</f>
        <v>1738.49</v>
      </c>
      <c r="R755" s="48">
        <f t="shared" si="249"/>
        <v>17399.150000000001</v>
      </c>
      <c r="S755" s="48">
        <v>980.63</v>
      </c>
      <c r="T755" s="48">
        <v>108.86</v>
      </c>
      <c r="U755" s="48">
        <f t="shared" si="250"/>
        <v>1089.49</v>
      </c>
      <c r="V755" s="31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</row>
    <row r="756" spans="1:37" x14ac:dyDescent="0.4">
      <c r="A756" s="33">
        <v>652</v>
      </c>
      <c r="B756" s="33">
        <v>586</v>
      </c>
      <c r="C756" s="31" t="s">
        <v>105</v>
      </c>
      <c r="D756" s="33" t="s">
        <v>26</v>
      </c>
      <c r="E756" s="25">
        <v>0.4</v>
      </c>
      <c r="F756" s="45">
        <f t="shared" si="240"/>
        <v>118.78</v>
      </c>
      <c r="G756" s="45">
        <f t="shared" si="241"/>
        <v>17.600000000000001</v>
      </c>
      <c r="H756" s="45">
        <f t="shared" si="242"/>
        <v>136.38</v>
      </c>
      <c r="I756" s="25">
        <v>296.94</v>
      </c>
      <c r="J756" s="25">
        <v>44</v>
      </c>
      <c r="K756" s="25"/>
      <c r="L756" s="24"/>
      <c r="M756" s="24"/>
      <c r="N756" s="24"/>
      <c r="O756" s="68">
        <f t="shared" si="254"/>
        <v>475.1</v>
      </c>
      <c r="P756" s="47">
        <f>E756*S756</f>
        <v>243.38</v>
      </c>
      <c r="Q756" s="47">
        <f>E756*T756</f>
        <v>22.54</v>
      </c>
      <c r="R756" s="48">
        <f t="shared" si="249"/>
        <v>265.92</v>
      </c>
      <c r="S756" s="48">
        <v>608.46</v>
      </c>
      <c r="T756" s="48">
        <v>56.35</v>
      </c>
      <c r="U756" s="48">
        <f t="shared" si="250"/>
        <v>664.81</v>
      </c>
      <c r="V756" s="31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</row>
    <row r="757" spans="1:37" ht="28.5" x14ac:dyDescent="0.4">
      <c r="A757" s="33">
        <v>653</v>
      </c>
      <c r="B757" s="33">
        <v>587</v>
      </c>
      <c r="C757" s="31" t="s">
        <v>383</v>
      </c>
      <c r="D757" s="33" t="s">
        <v>26</v>
      </c>
      <c r="E757" s="25">
        <v>0.3</v>
      </c>
      <c r="F757" s="45">
        <f t="shared" si="240"/>
        <v>475.8</v>
      </c>
      <c r="G757" s="45">
        <f t="shared" si="241"/>
        <v>0</v>
      </c>
      <c r="H757" s="45">
        <f t="shared" si="242"/>
        <v>475.8</v>
      </c>
      <c r="I757" s="25">
        <v>1586</v>
      </c>
      <c r="J757" s="25"/>
      <c r="K757" s="25"/>
      <c r="L757" s="24"/>
      <c r="M757" s="24"/>
      <c r="N757" s="24"/>
      <c r="O757" s="68">
        <f t="shared" si="254"/>
        <v>2537.6</v>
      </c>
      <c r="P757" s="47">
        <f>E757*S757</f>
        <v>974.97</v>
      </c>
      <c r="Q757" s="47">
        <f>E757*T757</f>
        <v>0</v>
      </c>
      <c r="R757" s="48">
        <f t="shared" si="249"/>
        <v>974.97</v>
      </c>
      <c r="S757" s="48">
        <v>3249.89</v>
      </c>
      <c r="T757" s="48">
        <v>0</v>
      </c>
      <c r="U757" s="48">
        <f t="shared" si="250"/>
        <v>3249.89</v>
      </c>
      <c r="V757" s="31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</row>
    <row r="758" spans="1:37" ht="28.5" x14ac:dyDescent="0.4">
      <c r="A758" s="33">
        <v>654</v>
      </c>
      <c r="B758" s="33">
        <v>588</v>
      </c>
      <c r="C758" s="31" t="s">
        <v>384</v>
      </c>
      <c r="D758" s="33" t="s">
        <v>34</v>
      </c>
      <c r="E758" s="25">
        <v>0.03</v>
      </c>
      <c r="F758" s="45">
        <f t="shared" si="240"/>
        <v>105.99</v>
      </c>
      <c r="G758" s="45">
        <f t="shared" si="241"/>
        <v>172.5</v>
      </c>
      <c r="H758" s="45">
        <f t="shared" si="242"/>
        <v>278.49</v>
      </c>
      <c r="I758" s="25">
        <v>3533</v>
      </c>
      <c r="J758" s="25">
        <v>5750</v>
      </c>
      <c r="K758" s="25"/>
      <c r="L758" s="24"/>
      <c r="M758" s="24"/>
      <c r="N758" s="24"/>
      <c r="O758" s="68">
        <f t="shared" si="254"/>
        <v>5652.8</v>
      </c>
      <c r="P758" s="47">
        <f>E758*S758</f>
        <v>217.19</v>
      </c>
      <c r="Q758" s="47">
        <f>E758*T758</f>
        <v>220.92</v>
      </c>
      <c r="R758" s="48">
        <f t="shared" si="249"/>
        <v>438.11</v>
      </c>
      <c r="S758" s="48">
        <v>7239.51</v>
      </c>
      <c r="T758" s="48">
        <v>7364</v>
      </c>
      <c r="U758" s="48">
        <f t="shared" si="250"/>
        <v>14603.51</v>
      </c>
      <c r="V758" s="31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</row>
    <row r="759" spans="1:37" x14ac:dyDescent="0.4">
      <c r="A759" s="33"/>
      <c r="B759" s="33"/>
      <c r="C759" s="34" t="s">
        <v>385</v>
      </c>
      <c r="D759" s="33"/>
      <c r="E759" s="25"/>
      <c r="F759" s="45">
        <f t="shared" si="240"/>
        <v>0</v>
      </c>
      <c r="G759" s="45">
        <f t="shared" si="241"/>
        <v>0</v>
      </c>
      <c r="H759" s="45">
        <f t="shared" si="242"/>
        <v>0</v>
      </c>
      <c r="I759" s="25"/>
      <c r="J759" s="25"/>
      <c r="K759" s="25"/>
      <c r="L759" s="24"/>
      <c r="M759" s="24"/>
      <c r="N759" s="24"/>
      <c r="O759" s="52"/>
      <c r="P759" s="47">
        <f>E759*S759</f>
        <v>0</v>
      </c>
      <c r="Q759" s="47">
        <f>E759*T759</f>
        <v>0</v>
      </c>
      <c r="R759" s="48">
        <f t="shared" si="249"/>
        <v>0</v>
      </c>
      <c r="S759" s="48">
        <v>0</v>
      </c>
      <c r="T759" s="48">
        <v>0</v>
      </c>
      <c r="U759" s="48">
        <f t="shared" si="250"/>
        <v>0</v>
      </c>
      <c r="V759" s="31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</row>
    <row r="760" spans="1:37" x14ac:dyDescent="0.4">
      <c r="A760" s="33"/>
      <c r="B760" s="33"/>
      <c r="C760" s="34" t="s">
        <v>358</v>
      </c>
      <c r="D760" s="33"/>
      <c r="E760" s="25"/>
      <c r="F760" s="45">
        <f t="shared" si="240"/>
        <v>0</v>
      </c>
      <c r="G760" s="45">
        <f t="shared" si="241"/>
        <v>0</v>
      </c>
      <c r="H760" s="45">
        <f t="shared" si="242"/>
        <v>0</v>
      </c>
      <c r="I760" s="25"/>
      <c r="J760" s="25"/>
      <c r="K760" s="25"/>
      <c r="L760" s="24"/>
      <c r="M760" s="24"/>
      <c r="N760" s="24"/>
      <c r="O760" s="52"/>
      <c r="P760" s="47">
        <f>E760*S760</f>
        <v>0</v>
      </c>
      <c r="Q760" s="47">
        <f>E760*T760</f>
        <v>0</v>
      </c>
      <c r="R760" s="48">
        <f t="shared" si="249"/>
        <v>0</v>
      </c>
      <c r="S760" s="48">
        <v>0</v>
      </c>
      <c r="T760" s="48">
        <v>0</v>
      </c>
      <c r="U760" s="48">
        <f t="shared" si="250"/>
        <v>0</v>
      </c>
      <c r="V760" s="31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</row>
    <row r="761" spans="1:37" x14ac:dyDescent="0.4">
      <c r="A761" s="33">
        <v>655</v>
      </c>
      <c r="B761" s="33">
        <v>589</v>
      </c>
      <c r="C761" s="31" t="s">
        <v>262</v>
      </c>
      <c r="D761" s="33" t="s">
        <v>34</v>
      </c>
      <c r="E761" s="25">
        <v>0.02</v>
      </c>
      <c r="F761" s="45">
        <f t="shared" si="240"/>
        <v>475.14</v>
      </c>
      <c r="G761" s="45">
        <f t="shared" si="241"/>
        <v>0</v>
      </c>
      <c r="H761" s="45">
        <f t="shared" si="242"/>
        <v>475.14</v>
      </c>
      <c r="I761" s="25">
        <v>23757</v>
      </c>
      <c r="J761" s="25"/>
      <c r="K761" s="25"/>
      <c r="L761" s="24"/>
      <c r="M761" s="24"/>
      <c r="N761" s="24"/>
      <c r="O761" s="46">
        <f>I761*$L$3</f>
        <v>40386.9</v>
      </c>
      <c r="P761" s="47">
        <f>E761*S761</f>
        <v>1034.47</v>
      </c>
      <c r="Q761" s="47">
        <f>E761*T761</f>
        <v>0</v>
      </c>
      <c r="R761" s="48">
        <f t="shared" si="249"/>
        <v>1034.47</v>
      </c>
      <c r="S761" s="48">
        <v>51723.3</v>
      </c>
      <c r="T761" s="48">
        <v>0</v>
      </c>
      <c r="U761" s="48">
        <f t="shared" si="250"/>
        <v>51723.3</v>
      </c>
      <c r="V761" s="31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</row>
    <row r="762" spans="1:37" x14ac:dyDescent="0.4">
      <c r="A762" s="33">
        <v>656</v>
      </c>
      <c r="B762" s="33">
        <v>590</v>
      </c>
      <c r="C762" s="31" t="s">
        <v>55</v>
      </c>
      <c r="D762" s="33" t="s">
        <v>26</v>
      </c>
      <c r="E762" s="25">
        <v>8.6999999999999993</v>
      </c>
      <c r="F762" s="45">
        <f t="shared" si="240"/>
        <v>15329.75</v>
      </c>
      <c r="G762" s="45">
        <f t="shared" si="241"/>
        <v>0</v>
      </c>
      <c r="H762" s="45">
        <f t="shared" si="242"/>
        <v>15329.75</v>
      </c>
      <c r="I762" s="25">
        <v>1762.04</v>
      </c>
      <c r="J762" s="25"/>
      <c r="K762" s="25"/>
      <c r="L762" s="24"/>
      <c r="M762" s="24"/>
      <c r="N762" s="24"/>
      <c r="O762" s="68">
        <f t="shared" ref="O762:O769" si="255">I762*$N$3</f>
        <v>2819.26</v>
      </c>
      <c r="P762" s="47">
        <f>E762*S762</f>
        <v>31412.31</v>
      </c>
      <c r="Q762" s="47">
        <f>E762*T762</f>
        <v>0</v>
      </c>
      <c r="R762" s="48">
        <f t="shared" si="249"/>
        <v>31412.31</v>
      </c>
      <c r="S762" s="48">
        <v>3610.61</v>
      </c>
      <c r="T762" s="48">
        <v>0</v>
      </c>
      <c r="U762" s="48">
        <f t="shared" si="250"/>
        <v>3610.61</v>
      </c>
      <c r="V762" s="31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</row>
    <row r="763" spans="1:37" x14ac:dyDescent="0.4">
      <c r="A763" s="33">
        <v>657</v>
      </c>
      <c r="B763" s="33">
        <v>591</v>
      </c>
      <c r="C763" s="31" t="s">
        <v>216</v>
      </c>
      <c r="D763" s="33" t="s">
        <v>26</v>
      </c>
      <c r="E763" s="25">
        <v>8.6999999999999993</v>
      </c>
      <c r="F763" s="45">
        <f t="shared" si="240"/>
        <v>1288.3</v>
      </c>
      <c r="G763" s="45">
        <f t="shared" si="241"/>
        <v>0</v>
      </c>
      <c r="H763" s="45">
        <f t="shared" si="242"/>
        <v>1288.3</v>
      </c>
      <c r="I763" s="25">
        <v>148.08000000000001</v>
      </c>
      <c r="J763" s="25"/>
      <c r="K763" s="25"/>
      <c r="L763" s="24"/>
      <c r="M763" s="24"/>
      <c r="N763" s="24"/>
      <c r="O763" s="68">
        <f t="shared" si="255"/>
        <v>236.93</v>
      </c>
      <c r="P763" s="47">
        <f>E763*S763</f>
        <v>2639.93</v>
      </c>
      <c r="Q763" s="47">
        <f>E763*T763</f>
        <v>0</v>
      </c>
      <c r="R763" s="48">
        <f t="shared" si="249"/>
        <v>2639.93</v>
      </c>
      <c r="S763" s="48">
        <v>303.44</v>
      </c>
      <c r="T763" s="48">
        <v>0</v>
      </c>
      <c r="U763" s="48">
        <f t="shared" si="250"/>
        <v>303.44</v>
      </c>
      <c r="V763" s="31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</row>
    <row r="764" spans="1:37" ht="42.75" x14ac:dyDescent="0.4">
      <c r="A764" s="33">
        <v>658</v>
      </c>
      <c r="B764" s="33">
        <v>592</v>
      </c>
      <c r="C764" s="31" t="s">
        <v>263</v>
      </c>
      <c r="D764" s="33" t="s">
        <v>34</v>
      </c>
      <c r="E764" s="25">
        <v>0</v>
      </c>
      <c r="F764" s="45">
        <f t="shared" si="240"/>
        <v>0</v>
      </c>
      <c r="G764" s="45">
        <f t="shared" si="241"/>
        <v>0</v>
      </c>
      <c r="H764" s="45">
        <f t="shared" si="242"/>
        <v>0</v>
      </c>
      <c r="I764" s="25">
        <v>11624</v>
      </c>
      <c r="J764" s="25"/>
      <c r="K764" s="25"/>
      <c r="L764" s="24"/>
      <c r="M764" s="24"/>
      <c r="N764" s="24"/>
      <c r="O764" s="68">
        <f t="shared" si="255"/>
        <v>18598.400000000001</v>
      </c>
      <c r="P764" s="47">
        <f>E764*S764</f>
        <v>0</v>
      </c>
      <c r="Q764" s="47">
        <f>E764*T764</f>
        <v>0</v>
      </c>
      <c r="R764" s="48">
        <f t="shared" si="249"/>
        <v>0</v>
      </c>
      <c r="S764" s="48">
        <v>23818.880000000001</v>
      </c>
      <c r="T764" s="48">
        <v>0</v>
      </c>
      <c r="U764" s="48">
        <f t="shared" si="250"/>
        <v>23818.880000000001</v>
      </c>
      <c r="V764" s="31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</row>
    <row r="765" spans="1:37" ht="28.5" x14ac:dyDescent="0.4">
      <c r="A765" s="33">
        <v>659</v>
      </c>
      <c r="B765" s="33">
        <v>593</v>
      </c>
      <c r="C765" s="31" t="s">
        <v>264</v>
      </c>
      <c r="D765" s="33" t="s">
        <v>26</v>
      </c>
      <c r="E765" s="25">
        <v>0.8</v>
      </c>
      <c r="F765" s="45">
        <f t="shared" si="240"/>
        <v>84</v>
      </c>
      <c r="G765" s="45">
        <f t="shared" si="241"/>
        <v>184.8</v>
      </c>
      <c r="H765" s="45">
        <f t="shared" si="242"/>
        <v>268.8</v>
      </c>
      <c r="I765" s="25">
        <v>105</v>
      </c>
      <c r="J765" s="25">
        <v>231</v>
      </c>
      <c r="K765" s="25"/>
      <c r="L765" s="24"/>
      <c r="M765" s="24"/>
      <c r="N765" s="24"/>
      <c r="O765" s="68">
        <f t="shared" si="255"/>
        <v>168</v>
      </c>
      <c r="P765" s="47">
        <f>E765*S765</f>
        <v>172.13</v>
      </c>
      <c r="Q765" s="47">
        <f>E765*T765</f>
        <v>236.67</v>
      </c>
      <c r="R765" s="48">
        <f t="shared" si="249"/>
        <v>408.8</v>
      </c>
      <c r="S765" s="48">
        <v>215.16</v>
      </c>
      <c r="T765" s="48">
        <v>295.83999999999997</v>
      </c>
      <c r="U765" s="48">
        <f t="shared" si="250"/>
        <v>511</v>
      </c>
      <c r="V765" s="31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</row>
    <row r="766" spans="1:37" ht="42.75" x14ac:dyDescent="0.4">
      <c r="A766" s="33">
        <v>660</v>
      </c>
      <c r="B766" s="33">
        <v>594</v>
      </c>
      <c r="C766" s="31" t="s">
        <v>263</v>
      </c>
      <c r="D766" s="33" t="s">
        <v>34</v>
      </c>
      <c r="E766" s="25">
        <v>0.02</v>
      </c>
      <c r="F766" s="45">
        <f t="shared" si="240"/>
        <v>232.48</v>
      </c>
      <c r="G766" s="45">
        <f t="shared" si="241"/>
        <v>0</v>
      </c>
      <c r="H766" s="45">
        <f t="shared" si="242"/>
        <v>232.48</v>
      </c>
      <c r="I766" s="25">
        <v>11624</v>
      </c>
      <c r="J766" s="25"/>
      <c r="K766" s="25"/>
      <c r="L766" s="24"/>
      <c r="M766" s="24"/>
      <c r="N766" s="24"/>
      <c r="O766" s="68">
        <f t="shared" si="255"/>
        <v>18598.400000000001</v>
      </c>
      <c r="P766" s="47">
        <f>E766*S766</f>
        <v>476.38</v>
      </c>
      <c r="Q766" s="47">
        <f>E766*T766</f>
        <v>0</v>
      </c>
      <c r="R766" s="48">
        <f t="shared" si="249"/>
        <v>476.38</v>
      </c>
      <c r="S766" s="48">
        <v>23818.880000000001</v>
      </c>
      <c r="T766" s="48">
        <v>0</v>
      </c>
      <c r="U766" s="48">
        <f t="shared" si="250"/>
        <v>23818.880000000001</v>
      </c>
      <c r="V766" s="31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</row>
    <row r="767" spans="1:37" ht="28.5" x14ac:dyDescent="0.4">
      <c r="A767" s="33">
        <v>661</v>
      </c>
      <c r="B767" s="33">
        <v>595</v>
      </c>
      <c r="C767" s="31" t="s">
        <v>272</v>
      </c>
      <c r="D767" s="33" t="s">
        <v>26</v>
      </c>
      <c r="E767" s="25">
        <v>1.9</v>
      </c>
      <c r="F767" s="45">
        <f t="shared" si="240"/>
        <v>1269.2</v>
      </c>
      <c r="G767" s="45">
        <f t="shared" si="241"/>
        <v>5852</v>
      </c>
      <c r="H767" s="45">
        <f t="shared" si="242"/>
        <v>7121.2</v>
      </c>
      <c r="I767" s="25">
        <v>668</v>
      </c>
      <c r="J767" s="25">
        <v>3080</v>
      </c>
      <c r="K767" s="25"/>
      <c r="L767" s="24"/>
      <c r="M767" s="24"/>
      <c r="N767" s="24"/>
      <c r="O767" s="68">
        <f t="shared" si="255"/>
        <v>1068.8</v>
      </c>
      <c r="P767" s="47">
        <f>E767*S767</f>
        <v>2600.7399999999998</v>
      </c>
      <c r="Q767" s="47">
        <f>E767*T767</f>
        <v>7494.63</v>
      </c>
      <c r="R767" s="48">
        <f t="shared" si="249"/>
        <v>10095.370000000001</v>
      </c>
      <c r="S767" s="48">
        <v>1368.81</v>
      </c>
      <c r="T767" s="48">
        <v>3944.54</v>
      </c>
      <c r="U767" s="48">
        <f t="shared" si="250"/>
        <v>5313.35</v>
      </c>
      <c r="V767" s="31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</row>
    <row r="768" spans="1:37" ht="42.75" x14ac:dyDescent="0.4">
      <c r="A768" s="33">
        <v>662</v>
      </c>
      <c r="B768" s="33">
        <v>596</v>
      </c>
      <c r="C768" s="31" t="s">
        <v>263</v>
      </c>
      <c r="D768" s="33" t="s">
        <v>34</v>
      </c>
      <c r="E768" s="25">
        <v>0.01</v>
      </c>
      <c r="F768" s="45">
        <f t="shared" si="240"/>
        <v>116.24</v>
      </c>
      <c r="G768" s="45">
        <f t="shared" si="241"/>
        <v>0</v>
      </c>
      <c r="H768" s="45">
        <f t="shared" si="242"/>
        <v>116.24</v>
      </c>
      <c r="I768" s="25">
        <v>11624</v>
      </c>
      <c r="J768" s="25"/>
      <c r="K768" s="25"/>
      <c r="L768" s="24"/>
      <c r="M768" s="24"/>
      <c r="N768" s="24"/>
      <c r="O768" s="68">
        <f t="shared" si="255"/>
        <v>18598.400000000001</v>
      </c>
      <c r="P768" s="47">
        <f>E768*S768</f>
        <v>238.19</v>
      </c>
      <c r="Q768" s="47">
        <f>E768*T768</f>
        <v>0</v>
      </c>
      <c r="R768" s="48">
        <f t="shared" si="249"/>
        <v>238.19</v>
      </c>
      <c r="S768" s="48">
        <v>23818.880000000001</v>
      </c>
      <c r="T768" s="48">
        <v>0</v>
      </c>
      <c r="U768" s="48">
        <f t="shared" si="250"/>
        <v>23818.880000000001</v>
      </c>
      <c r="V768" s="31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</row>
    <row r="769" spans="1:37" ht="28.5" x14ac:dyDescent="0.4">
      <c r="A769" s="33">
        <v>663</v>
      </c>
      <c r="B769" s="33">
        <v>597</v>
      </c>
      <c r="C769" s="31" t="s">
        <v>268</v>
      </c>
      <c r="D769" s="33" t="s">
        <v>26</v>
      </c>
      <c r="E769" s="25">
        <v>1.9</v>
      </c>
      <c r="F769" s="45">
        <f t="shared" si="240"/>
        <v>541.5</v>
      </c>
      <c r="G769" s="45">
        <f t="shared" si="241"/>
        <v>2012.1</v>
      </c>
      <c r="H769" s="45">
        <f t="shared" si="242"/>
        <v>2553.6</v>
      </c>
      <c r="I769" s="25">
        <v>285</v>
      </c>
      <c r="J769" s="25">
        <v>1059</v>
      </c>
      <c r="K769" s="25"/>
      <c r="L769" s="24"/>
      <c r="M769" s="24"/>
      <c r="N769" s="24"/>
      <c r="O769" s="68">
        <f t="shared" si="255"/>
        <v>456</v>
      </c>
      <c r="P769" s="47">
        <f>E769*S769</f>
        <v>1109.5999999999999</v>
      </c>
      <c r="Q769" s="47">
        <f>E769*T769</f>
        <v>2576.89</v>
      </c>
      <c r="R769" s="48">
        <f t="shared" si="249"/>
        <v>3686.49</v>
      </c>
      <c r="S769" s="48">
        <v>584</v>
      </c>
      <c r="T769" s="48">
        <v>1356.26</v>
      </c>
      <c r="U769" s="48">
        <f t="shared" si="250"/>
        <v>1940.26</v>
      </c>
      <c r="V769" s="31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</row>
    <row r="770" spans="1:37" x14ac:dyDescent="0.4">
      <c r="A770" s="33"/>
      <c r="B770" s="33"/>
      <c r="C770" s="34" t="s">
        <v>365</v>
      </c>
      <c r="D770" s="33"/>
      <c r="E770" s="25"/>
      <c r="F770" s="45">
        <f t="shared" si="240"/>
        <v>0</v>
      </c>
      <c r="G770" s="45">
        <f t="shared" si="241"/>
        <v>0</v>
      </c>
      <c r="H770" s="45">
        <f t="shared" si="242"/>
        <v>0</v>
      </c>
      <c r="I770" s="25"/>
      <c r="J770" s="25"/>
      <c r="K770" s="25"/>
      <c r="L770" s="24"/>
      <c r="M770" s="24"/>
      <c r="N770" s="24"/>
      <c r="O770" s="52"/>
      <c r="P770" s="47">
        <f>E770*S770</f>
        <v>0</v>
      </c>
      <c r="Q770" s="47">
        <f>E770*T770</f>
        <v>0</v>
      </c>
      <c r="R770" s="48">
        <f t="shared" si="249"/>
        <v>0</v>
      </c>
      <c r="S770" s="48">
        <v>0</v>
      </c>
      <c r="T770" s="48">
        <v>0</v>
      </c>
      <c r="U770" s="48">
        <f t="shared" si="250"/>
        <v>0</v>
      </c>
      <c r="V770" s="31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</row>
    <row r="771" spans="1:37" x14ac:dyDescent="0.4">
      <c r="A771" s="33">
        <v>664</v>
      </c>
      <c r="B771" s="33">
        <v>598</v>
      </c>
      <c r="C771" s="31" t="s">
        <v>262</v>
      </c>
      <c r="D771" s="33" t="s">
        <v>34</v>
      </c>
      <c r="E771" s="25">
        <v>0.03</v>
      </c>
      <c r="F771" s="45">
        <f t="shared" si="240"/>
        <v>712.71</v>
      </c>
      <c r="G771" s="45">
        <f t="shared" si="241"/>
        <v>0</v>
      </c>
      <c r="H771" s="45">
        <f t="shared" si="242"/>
        <v>712.71</v>
      </c>
      <c r="I771" s="25">
        <v>23757</v>
      </c>
      <c r="J771" s="25"/>
      <c r="K771" s="25"/>
      <c r="L771" s="24"/>
      <c r="M771" s="24"/>
      <c r="N771" s="24"/>
      <c r="O771" s="46">
        <f>I771*$L$3</f>
        <v>40386.9</v>
      </c>
      <c r="P771" s="47">
        <f>E771*S771</f>
        <v>1551.7</v>
      </c>
      <c r="Q771" s="47">
        <f>E771*T771</f>
        <v>0</v>
      </c>
      <c r="R771" s="48">
        <f t="shared" si="249"/>
        <v>1551.7</v>
      </c>
      <c r="S771" s="48">
        <v>51723.3</v>
      </c>
      <c r="T771" s="48">
        <v>0</v>
      </c>
      <c r="U771" s="48">
        <f t="shared" si="250"/>
        <v>51723.3</v>
      </c>
      <c r="V771" s="31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</row>
    <row r="772" spans="1:37" x14ac:dyDescent="0.4">
      <c r="A772" s="33">
        <v>665</v>
      </c>
      <c r="B772" s="33">
        <v>599</v>
      </c>
      <c r="C772" s="31" t="s">
        <v>55</v>
      </c>
      <c r="D772" s="33" t="s">
        <v>26</v>
      </c>
      <c r="E772" s="25">
        <v>13.8</v>
      </c>
      <c r="F772" s="45">
        <f t="shared" si="240"/>
        <v>24316.15</v>
      </c>
      <c r="G772" s="45">
        <f t="shared" si="241"/>
        <v>0</v>
      </c>
      <c r="H772" s="45">
        <f t="shared" si="242"/>
        <v>24316.15</v>
      </c>
      <c r="I772" s="25">
        <v>1762.04</v>
      </c>
      <c r="J772" s="25"/>
      <c r="K772" s="25"/>
      <c r="L772" s="24"/>
      <c r="M772" s="24"/>
      <c r="N772" s="24"/>
      <c r="O772" s="68">
        <f t="shared" ref="O772:O779" si="256">I772*$N$3</f>
        <v>2819.26</v>
      </c>
      <c r="P772" s="47">
        <f>E772*S772</f>
        <v>49826.42</v>
      </c>
      <c r="Q772" s="47">
        <f>E772*T772</f>
        <v>0</v>
      </c>
      <c r="R772" s="48">
        <f t="shared" si="249"/>
        <v>49826.42</v>
      </c>
      <c r="S772" s="48">
        <v>3610.61</v>
      </c>
      <c r="T772" s="48">
        <v>0</v>
      </c>
      <c r="U772" s="48">
        <f t="shared" si="250"/>
        <v>3610.61</v>
      </c>
      <c r="V772" s="31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</row>
    <row r="773" spans="1:37" x14ac:dyDescent="0.4">
      <c r="A773" s="33">
        <v>666</v>
      </c>
      <c r="B773" s="33">
        <v>600</v>
      </c>
      <c r="C773" s="31" t="s">
        <v>216</v>
      </c>
      <c r="D773" s="33" t="s">
        <v>26</v>
      </c>
      <c r="E773" s="25">
        <v>13.8</v>
      </c>
      <c r="F773" s="45">
        <f t="shared" si="240"/>
        <v>2043.5</v>
      </c>
      <c r="G773" s="45">
        <f t="shared" si="241"/>
        <v>0</v>
      </c>
      <c r="H773" s="45">
        <f t="shared" si="242"/>
        <v>2043.5</v>
      </c>
      <c r="I773" s="25">
        <v>148.08000000000001</v>
      </c>
      <c r="J773" s="25"/>
      <c r="K773" s="25"/>
      <c r="L773" s="24"/>
      <c r="M773" s="24"/>
      <c r="N773" s="24"/>
      <c r="O773" s="68">
        <f t="shared" si="256"/>
        <v>236.93</v>
      </c>
      <c r="P773" s="47">
        <f>E773*S773</f>
        <v>4187.47</v>
      </c>
      <c r="Q773" s="47">
        <f>E773*T773</f>
        <v>0</v>
      </c>
      <c r="R773" s="48">
        <f t="shared" si="249"/>
        <v>4187.47</v>
      </c>
      <c r="S773" s="48">
        <v>303.44</v>
      </c>
      <c r="T773" s="48">
        <v>0</v>
      </c>
      <c r="U773" s="48">
        <f t="shared" si="250"/>
        <v>303.44</v>
      </c>
      <c r="V773" s="31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</row>
    <row r="774" spans="1:37" ht="42.75" x14ac:dyDescent="0.4">
      <c r="A774" s="33">
        <v>667</v>
      </c>
      <c r="B774" s="33">
        <v>601</v>
      </c>
      <c r="C774" s="31" t="s">
        <v>263</v>
      </c>
      <c r="D774" s="33" t="s">
        <v>34</v>
      </c>
      <c r="E774" s="25">
        <v>0</v>
      </c>
      <c r="F774" s="45">
        <f t="shared" si="240"/>
        <v>0</v>
      </c>
      <c r="G774" s="45">
        <f t="shared" si="241"/>
        <v>0</v>
      </c>
      <c r="H774" s="45">
        <f t="shared" si="242"/>
        <v>0</v>
      </c>
      <c r="I774" s="25">
        <v>11624</v>
      </c>
      <c r="J774" s="25"/>
      <c r="K774" s="25"/>
      <c r="L774" s="24"/>
      <c r="M774" s="24"/>
      <c r="N774" s="24"/>
      <c r="O774" s="68">
        <f t="shared" si="256"/>
        <v>18598.400000000001</v>
      </c>
      <c r="P774" s="47">
        <f>E774*S774</f>
        <v>0</v>
      </c>
      <c r="Q774" s="47">
        <f>E774*T774</f>
        <v>0</v>
      </c>
      <c r="R774" s="48">
        <f t="shared" si="249"/>
        <v>0</v>
      </c>
      <c r="S774" s="48">
        <v>23818.880000000001</v>
      </c>
      <c r="T774" s="48">
        <v>0</v>
      </c>
      <c r="U774" s="48">
        <f t="shared" si="250"/>
        <v>23818.880000000001</v>
      </c>
      <c r="V774" s="31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</row>
    <row r="775" spans="1:37" ht="28.5" x14ac:dyDescent="0.4">
      <c r="A775" s="33">
        <v>668</v>
      </c>
      <c r="B775" s="33">
        <v>602</v>
      </c>
      <c r="C775" s="31" t="s">
        <v>264</v>
      </c>
      <c r="D775" s="33" t="s">
        <v>26</v>
      </c>
      <c r="E775" s="25">
        <v>1.4</v>
      </c>
      <c r="F775" s="45">
        <f t="shared" si="240"/>
        <v>147</v>
      </c>
      <c r="G775" s="45">
        <f t="shared" si="241"/>
        <v>323.39999999999998</v>
      </c>
      <c r="H775" s="45">
        <f t="shared" si="242"/>
        <v>470.4</v>
      </c>
      <c r="I775" s="25">
        <v>105</v>
      </c>
      <c r="J775" s="25">
        <v>231</v>
      </c>
      <c r="K775" s="25"/>
      <c r="L775" s="24"/>
      <c r="M775" s="24"/>
      <c r="N775" s="24"/>
      <c r="O775" s="68">
        <f t="shared" si="256"/>
        <v>168</v>
      </c>
      <c r="P775" s="47">
        <f>E775*S775</f>
        <v>301.22000000000003</v>
      </c>
      <c r="Q775" s="47">
        <f>E775*T775</f>
        <v>414.18</v>
      </c>
      <c r="R775" s="48">
        <f t="shared" si="249"/>
        <v>715.4</v>
      </c>
      <c r="S775" s="48">
        <v>215.16</v>
      </c>
      <c r="T775" s="48">
        <v>295.83999999999997</v>
      </c>
      <c r="U775" s="48">
        <f t="shared" si="250"/>
        <v>511</v>
      </c>
      <c r="V775" s="31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</row>
    <row r="776" spans="1:37" ht="42.75" x14ac:dyDescent="0.4">
      <c r="A776" s="33">
        <v>669</v>
      </c>
      <c r="B776" s="33">
        <v>603</v>
      </c>
      <c r="C776" s="31" t="s">
        <v>263</v>
      </c>
      <c r="D776" s="33" t="s">
        <v>34</v>
      </c>
      <c r="E776" s="25">
        <v>0.03</v>
      </c>
      <c r="F776" s="45">
        <f t="shared" si="240"/>
        <v>348.72</v>
      </c>
      <c r="G776" s="45">
        <f t="shared" si="241"/>
        <v>0</v>
      </c>
      <c r="H776" s="45">
        <f t="shared" si="242"/>
        <v>348.72</v>
      </c>
      <c r="I776" s="25">
        <v>11624</v>
      </c>
      <c r="J776" s="25"/>
      <c r="K776" s="25"/>
      <c r="L776" s="24"/>
      <c r="M776" s="24"/>
      <c r="N776" s="24"/>
      <c r="O776" s="68">
        <f t="shared" si="256"/>
        <v>18598.400000000001</v>
      </c>
      <c r="P776" s="47">
        <f>E776*S776</f>
        <v>714.57</v>
      </c>
      <c r="Q776" s="47">
        <f>E776*T776</f>
        <v>0</v>
      </c>
      <c r="R776" s="48">
        <f t="shared" si="249"/>
        <v>714.57</v>
      </c>
      <c r="S776" s="48">
        <v>23818.880000000001</v>
      </c>
      <c r="T776" s="48">
        <v>0</v>
      </c>
      <c r="U776" s="48">
        <f t="shared" si="250"/>
        <v>23818.880000000001</v>
      </c>
      <c r="V776" s="31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</row>
    <row r="777" spans="1:37" ht="28.5" x14ac:dyDescent="0.4">
      <c r="A777" s="33">
        <v>670</v>
      </c>
      <c r="B777" s="33">
        <v>604</v>
      </c>
      <c r="C777" s="31" t="s">
        <v>272</v>
      </c>
      <c r="D777" s="33" t="s">
        <v>26</v>
      </c>
      <c r="E777" s="25">
        <v>3</v>
      </c>
      <c r="F777" s="45">
        <f t="shared" si="240"/>
        <v>2004</v>
      </c>
      <c r="G777" s="45">
        <f t="shared" si="241"/>
        <v>9240</v>
      </c>
      <c r="H777" s="45">
        <f t="shared" si="242"/>
        <v>11244</v>
      </c>
      <c r="I777" s="25">
        <v>668</v>
      </c>
      <c r="J777" s="25">
        <v>3080</v>
      </c>
      <c r="K777" s="25"/>
      <c r="L777" s="24"/>
      <c r="M777" s="24"/>
      <c r="N777" s="24"/>
      <c r="O777" s="68">
        <f t="shared" si="256"/>
        <v>1068.8</v>
      </c>
      <c r="P777" s="47">
        <f>E777*S777</f>
        <v>4106.43</v>
      </c>
      <c r="Q777" s="47">
        <f>E777*T777</f>
        <v>11833.62</v>
      </c>
      <c r="R777" s="48">
        <f t="shared" ref="R777:R840" si="257">P777+Q777</f>
        <v>15940.05</v>
      </c>
      <c r="S777" s="48">
        <v>1368.81</v>
      </c>
      <c r="T777" s="48">
        <v>3944.54</v>
      </c>
      <c r="U777" s="48">
        <f t="shared" ref="U777:U840" si="258">S777+T777</f>
        <v>5313.35</v>
      </c>
      <c r="V777" s="31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</row>
    <row r="778" spans="1:37" ht="42.75" x14ac:dyDescent="0.4">
      <c r="A778" s="33">
        <v>671</v>
      </c>
      <c r="B778" s="33">
        <v>605</v>
      </c>
      <c r="C778" s="31" t="s">
        <v>263</v>
      </c>
      <c r="D778" s="33" t="s">
        <v>34</v>
      </c>
      <c r="E778" s="25">
        <v>0.02</v>
      </c>
      <c r="F778" s="45">
        <f t="shared" si="240"/>
        <v>232.48</v>
      </c>
      <c r="G778" s="45">
        <f t="shared" si="241"/>
        <v>0</v>
      </c>
      <c r="H778" s="45">
        <f t="shared" si="242"/>
        <v>232.48</v>
      </c>
      <c r="I778" s="25">
        <v>11624</v>
      </c>
      <c r="J778" s="25"/>
      <c r="K778" s="25"/>
      <c r="L778" s="24"/>
      <c r="M778" s="24"/>
      <c r="N778" s="24"/>
      <c r="O778" s="68">
        <f t="shared" si="256"/>
        <v>18598.400000000001</v>
      </c>
      <c r="P778" s="47">
        <f>E778*S778</f>
        <v>476.38</v>
      </c>
      <c r="Q778" s="47">
        <f>E778*T778</f>
        <v>0</v>
      </c>
      <c r="R778" s="48">
        <f t="shared" si="257"/>
        <v>476.38</v>
      </c>
      <c r="S778" s="48">
        <v>23818.880000000001</v>
      </c>
      <c r="T778" s="48">
        <v>0</v>
      </c>
      <c r="U778" s="48">
        <f t="shared" si="258"/>
        <v>23818.880000000001</v>
      </c>
      <c r="V778" s="31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</row>
    <row r="779" spans="1:37" ht="28.5" x14ac:dyDescent="0.4">
      <c r="A779" s="33">
        <v>672</v>
      </c>
      <c r="B779" s="33">
        <v>606</v>
      </c>
      <c r="C779" s="31" t="s">
        <v>268</v>
      </c>
      <c r="D779" s="33" t="s">
        <v>26</v>
      </c>
      <c r="E779" s="25">
        <v>3</v>
      </c>
      <c r="F779" s="45">
        <f t="shared" si="240"/>
        <v>855</v>
      </c>
      <c r="G779" s="45">
        <f t="shared" si="241"/>
        <v>3177</v>
      </c>
      <c r="H779" s="45">
        <f t="shared" si="242"/>
        <v>4032</v>
      </c>
      <c r="I779" s="25">
        <v>285</v>
      </c>
      <c r="J779" s="25">
        <v>1059</v>
      </c>
      <c r="K779" s="25"/>
      <c r="L779" s="24"/>
      <c r="M779" s="24"/>
      <c r="N779" s="24"/>
      <c r="O779" s="68">
        <f t="shared" si="256"/>
        <v>456</v>
      </c>
      <c r="P779" s="47">
        <f>E779*S779</f>
        <v>1752</v>
      </c>
      <c r="Q779" s="47">
        <f>E779*T779</f>
        <v>4068.78</v>
      </c>
      <c r="R779" s="48">
        <f t="shared" si="257"/>
        <v>5820.78</v>
      </c>
      <c r="S779" s="48">
        <v>584</v>
      </c>
      <c r="T779" s="48">
        <v>1356.26</v>
      </c>
      <c r="U779" s="48">
        <f t="shared" si="258"/>
        <v>1940.26</v>
      </c>
      <c r="V779" s="31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</row>
    <row r="780" spans="1:37" x14ac:dyDescent="0.4">
      <c r="A780" s="33"/>
      <c r="B780" s="33"/>
      <c r="C780" s="34" t="s">
        <v>369</v>
      </c>
      <c r="D780" s="33"/>
      <c r="E780" s="25"/>
      <c r="F780" s="45">
        <f t="shared" si="240"/>
        <v>0</v>
      </c>
      <c r="G780" s="45">
        <f t="shared" si="241"/>
        <v>0</v>
      </c>
      <c r="H780" s="45">
        <f t="shared" si="242"/>
        <v>0</v>
      </c>
      <c r="I780" s="25"/>
      <c r="J780" s="25"/>
      <c r="K780" s="25"/>
      <c r="L780" s="24"/>
      <c r="M780" s="24"/>
      <c r="N780" s="24"/>
      <c r="O780" s="52"/>
      <c r="P780" s="47">
        <f>E780*S780</f>
        <v>0</v>
      </c>
      <c r="Q780" s="47">
        <f>E780*T780</f>
        <v>0</v>
      </c>
      <c r="R780" s="48">
        <f t="shared" si="257"/>
        <v>0</v>
      </c>
      <c r="S780" s="48">
        <v>0</v>
      </c>
      <c r="T780" s="48">
        <v>0</v>
      </c>
      <c r="U780" s="48">
        <f t="shared" si="258"/>
        <v>0</v>
      </c>
      <c r="V780" s="31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</row>
    <row r="781" spans="1:37" x14ac:dyDescent="0.4">
      <c r="A781" s="33">
        <v>673</v>
      </c>
      <c r="B781" s="33">
        <v>607</v>
      </c>
      <c r="C781" s="31" t="s">
        <v>262</v>
      </c>
      <c r="D781" s="33" t="s">
        <v>34</v>
      </c>
      <c r="E781" s="25">
        <v>0.03</v>
      </c>
      <c r="F781" s="45">
        <f t="shared" si="240"/>
        <v>712.71</v>
      </c>
      <c r="G781" s="45">
        <f t="shared" si="241"/>
        <v>0</v>
      </c>
      <c r="H781" s="45">
        <f t="shared" si="242"/>
        <v>712.71</v>
      </c>
      <c r="I781" s="25">
        <v>23757</v>
      </c>
      <c r="J781" s="25"/>
      <c r="K781" s="25"/>
      <c r="L781" s="24"/>
      <c r="M781" s="24"/>
      <c r="N781" s="24"/>
      <c r="O781" s="46">
        <f>I781*$L$3</f>
        <v>40386.9</v>
      </c>
      <c r="P781" s="47">
        <f>E781*S781</f>
        <v>1551.7</v>
      </c>
      <c r="Q781" s="47">
        <f>E781*T781</f>
        <v>0</v>
      </c>
      <c r="R781" s="48">
        <f t="shared" si="257"/>
        <v>1551.7</v>
      </c>
      <c r="S781" s="48">
        <v>51723.3</v>
      </c>
      <c r="T781" s="48">
        <v>0</v>
      </c>
      <c r="U781" s="48">
        <f t="shared" si="258"/>
        <v>51723.3</v>
      </c>
      <c r="V781" s="31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</row>
    <row r="782" spans="1:37" x14ac:dyDescent="0.4">
      <c r="A782" s="33">
        <v>674</v>
      </c>
      <c r="B782" s="33">
        <v>608</v>
      </c>
      <c r="C782" s="31" t="s">
        <v>55</v>
      </c>
      <c r="D782" s="33" t="s">
        <v>26</v>
      </c>
      <c r="E782" s="25">
        <v>13.8</v>
      </c>
      <c r="F782" s="45">
        <f t="shared" si="240"/>
        <v>24316.15</v>
      </c>
      <c r="G782" s="45">
        <f t="shared" si="241"/>
        <v>0</v>
      </c>
      <c r="H782" s="45">
        <f t="shared" si="242"/>
        <v>24316.15</v>
      </c>
      <c r="I782" s="25">
        <v>1762.04</v>
      </c>
      <c r="J782" s="25"/>
      <c r="K782" s="25"/>
      <c r="L782" s="24"/>
      <c r="M782" s="24"/>
      <c r="N782" s="24"/>
      <c r="O782" s="68">
        <f t="shared" ref="O782:O789" si="259">I782*$N$3</f>
        <v>2819.26</v>
      </c>
      <c r="P782" s="47">
        <f>E782*S782</f>
        <v>49826.42</v>
      </c>
      <c r="Q782" s="47">
        <f>E782*T782</f>
        <v>0</v>
      </c>
      <c r="R782" s="48">
        <f t="shared" si="257"/>
        <v>49826.42</v>
      </c>
      <c r="S782" s="48">
        <v>3610.61</v>
      </c>
      <c r="T782" s="48">
        <v>0</v>
      </c>
      <c r="U782" s="48">
        <f t="shared" si="258"/>
        <v>3610.61</v>
      </c>
      <c r="V782" s="31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</row>
    <row r="783" spans="1:37" x14ac:dyDescent="0.4">
      <c r="A783" s="33">
        <v>675</v>
      </c>
      <c r="B783" s="33">
        <v>609</v>
      </c>
      <c r="C783" s="31" t="s">
        <v>216</v>
      </c>
      <c r="D783" s="33" t="s">
        <v>26</v>
      </c>
      <c r="E783" s="25">
        <v>13.8</v>
      </c>
      <c r="F783" s="45">
        <f t="shared" si="240"/>
        <v>2043.5</v>
      </c>
      <c r="G783" s="45">
        <f t="shared" si="241"/>
        <v>0</v>
      </c>
      <c r="H783" s="45">
        <f t="shared" si="242"/>
        <v>2043.5</v>
      </c>
      <c r="I783" s="25">
        <v>148.08000000000001</v>
      </c>
      <c r="J783" s="25"/>
      <c r="K783" s="25"/>
      <c r="L783" s="24"/>
      <c r="M783" s="24"/>
      <c r="N783" s="24"/>
      <c r="O783" s="68">
        <f t="shared" si="259"/>
        <v>236.93</v>
      </c>
      <c r="P783" s="47">
        <f>E783*S783</f>
        <v>4187.47</v>
      </c>
      <c r="Q783" s="47">
        <f>E783*T783</f>
        <v>0</v>
      </c>
      <c r="R783" s="48">
        <f t="shared" si="257"/>
        <v>4187.47</v>
      </c>
      <c r="S783" s="48">
        <v>303.44</v>
      </c>
      <c r="T783" s="48">
        <v>0</v>
      </c>
      <c r="U783" s="48">
        <f t="shared" si="258"/>
        <v>303.44</v>
      </c>
      <c r="V783" s="31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</row>
    <row r="784" spans="1:37" ht="42.75" x14ac:dyDescent="0.4">
      <c r="A784" s="33">
        <v>676</v>
      </c>
      <c r="B784" s="33">
        <v>610</v>
      </c>
      <c r="C784" s="31" t="s">
        <v>263</v>
      </c>
      <c r="D784" s="33" t="s">
        <v>34</v>
      </c>
      <c r="E784" s="25">
        <v>0</v>
      </c>
      <c r="F784" s="45">
        <f t="shared" si="240"/>
        <v>0</v>
      </c>
      <c r="G784" s="45">
        <f t="shared" si="241"/>
        <v>0</v>
      </c>
      <c r="H784" s="45">
        <f t="shared" si="242"/>
        <v>0</v>
      </c>
      <c r="I784" s="25">
        <v>11624</v>
      </c>
      <c r="J784" s="25"/>
      <c r="K784" s="25"/>
      <c r="L784" s="24"/>
      <c r="M784" s="24"/>
      <c r="N784" s="24"/>
      <c r="O784" s="68">
        <f t="shared" si="259"/>
        <v>18598.400000000001</v>
      </c>
      <c r="P784" s="47">
        <f>E784*S784</f>
        <v>0</v>
      </c>
      <c r="Q784" s="47">
        <f>E784*T784</f>
        <v>0</v>
      </c>
      <c r="R784" s="48">
        <f t="shared" si="257"/>
        <v>0</v>
      </c>
      <c r="S784" s="48">
        <v>23818.880000000001</v>
      </c>
      <c r="T784" s="48">
        <v>0</v>
      </c>
      <c r="U784" s="48">
        <f t="shared" si="258"/>
        <v>23818.880000000001</v>
      </c>
      <c r="V784" s="31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</row>
    <row r="785" spans="1:37" ht="28.5" x14ac:dyDescent="0.4">
      <c r="A785" s="33">
        <v>677</v>
      </c>
      <c r="B785" s="33">
        <v>611</v>
      </c>
      <c r="C785" s="31" t="s">
        <v>264</v>
      </c>
      <c r="D785" s="33" t="s">
        <v>26</v>
      </c>
      <c r="E785" s="25">
        <v>1.4</v>
      </c>
      <c r="F785" s="45">
        <f t="shared" si="240"/>
        <v>147</v>
      </c>
      <c r="G785" s="45">
        <f t="shared" si="241"/>
        <v>0</v>
      </c>
      <c r="H785" s="45">
        <f t="shared" si="242"/>
        <v>147</v>
      </c>
      <c r="I785" s="25">
        <v>105</v>
      </c>
      <c r="J785" s="25"/>
      <c r="K785" s="25"/>
      <c r="L785" s="24"/>
      <c r="M785" s="24"/>
      <c r="N785" s="24"/>
      <c r="O785" s="68">
        <f t="shared" si="259"/>
        <v>168</v>
      </c>
      <c r="P785" s="47">
        <f>E785*S785</f>
        <v>301.22000000000003</v>
      </c>
      <c r="Q785" s="47">
        <f>E785*T785</f>
        <v>0</v>
      </c>
      <c r="R785" s="48">
        <f t="shared" si="257"/>
        <v>301.22000000000003</v>
      </c>
      <c r="S785" s="48">
        <v>215.16</v>
      </c>
      <c r="T785" s="48">
        <v>0</v>
      </c>
      <c r="U785" s="48">
        <f t="shared" si="258"/>
        <v>215.16</v>
      </c>
      <c r="V785" s="31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</row>
    <row r="786" spans="1:37" ht="42.75" x14ac:dyDescent="0.4">
      <c r="A786" s="33">
        <v>678</v>
      </c>
      <c r="B786" s="33">
        <v>612</v>
      </c>
      <c r="C786" s="31" t="s">
        <v>263</v>
      </c>
      <c r="D786" s="33" t="s">
        <v>34</v>
      </c>
      <c r="E786" s="25">
        <v>0.03</v>
      </c>
      <c r="F786" s="45">
        <f t="shared" si="240"/>
        <v>348.72</v>
      </c>
      <c r="G786" s="45">
        <f t="shared" si="241"/>
        <v>0</v>
      </c>
      <c r="H786" s="45">
        <f t="shared" si="242"/>
        <v>348.72</v>
      </c>
      <c r="I786" s="25">
        <v>11624</v>
      </c>
      <c r="J786" s="25"/>
      <c r="K786" s="25"/>
      <c r="L786" s="24"/>
      <c r="M786" s="24"/>
      <c r="N786" s="24"/>
      <c r="O786" s="68">
        <f t="shared" si="259"/>
        <v>18598.400000000001</v>
      </c>
      <c r="P786" s="47">
        <f>E786*S786</f>
        <v>714.57</v>
      </c>
      <c r="Q786" s="47">
        <f>E786*T786</f>
        <v>0</v>
      </c>
      <c r="R786" s="48">
        <f t="shared" si="257"/>
        <v>714.57</v>
      </c>
      <c r="S786" s="48">
        <v>23818.880000000001</v>
      </c>
      <c r="T786" s="48">
        <v>0</v>
      </c>
      <c r="U786" s="48">
        <f t="shared" si="258"/>
        <v>23818.880000000001</v>
      </c>
      <c r="V786" s="31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</row>
    <row r="787" spans="1:37" ht="28.5" x14ac:dyDescent="0.4">
      <c r="A787" s="33">
        <v>679</v>
      </c>
      <c r="B787" s="33">
        <v>613</v>
      </c>
      <c r="C787" s="31" t="s">
        <v>272</v>
      </c>
      <c r="D787" s="33" t="s">
        <v>26</v>
      </c>
      <c r="E787" s="25">
        <v>3</v>
      </c>
      <c r="F787" s="45">
        <f t="shared" si="240"/>
        <v>2004</v>
      </c>
      <c r="G787" s="45">
        <f t="shared" si="241"/>
        <v>0</v>
      </c>
      <c r="H787" s="45">
        <f t="shared" si="242"/>
        <v>2004</v>
      </c>
      <c r="I787" s="25">
        <v>668</v>
      </c>
      <c r="J787" s="25"/>
      <c r="K787" s="25"/>
      <c r="L787" s="24"/>
      <c r="M787" s="24"/>
      <c r="N787" s="24"/>
      <c r="O787" s="68">
        <f t="shared" si="259"/>
        <v>1068.8</v>
      </c>
      <c r="P787" s="47">
        <f>E787*S787</f>
        <v>4106.43</v>
      </c>
      <c r="Q787" s="47">
        <f>E787*T787</f>
        <v>0</v>
      </c>
      <c r="R787" s="48">
        <f t="shared" si="257"/>
        <v>4106.43</v>
      </c>
      <c r="S787" s="48">
        <v>1368.81</v>
      </c>
      <c r="T787" s="48">
        <v>0</v>
      </c>
      <c r="U787" s="48">
        <f t="shared" si="258"/>
        <v>1368.81</v>
      </c>
      <c r="V787" s="31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</row>
    <row r="788" spans="1:37" ht="42.75" x14ac:dyDescent="0.4">
      <c r="A788" s="33">
        <v>680</v>
      </c>
      <c r="B788" s="33">
        <v>614</v>
      </c>
      <c r="C788" s="31" t="s">
        <v>263</v>
      </c>
      <c r="D788" s="33" t="s">
        <v>34</v>
      </c>
      <c r="E788" s="25">
        <v>0.02</v>
      </c>
      <c r="F788" s="45">
        <f t="shared" si="240"/>
        <v>232.48</v>
      </c>
      <c r="G788" s="45">
        <f t="shared" si="241"/>
        <v>0</v>
      </c>
      <c r="H788" s="45">
        <f t="shared" si="242"/>
        <v>232.48</v>
      </c>
      <c r="I788" s="25">
        <v>11624</v>
      </c>
      <c r="J788" s="25"/>
      <c r="K788" s="25"/>
      <c r="L788" s="24"/>
      <c r="M788" s="24"/>
      <c r="N788" s="24"/>
      <c r="O788" s="68">
        <f t="shared" si="259"/>
        <v>18598.400000000001</v>
      </c>
      <c r="P788" s="47">
        <f>E788*S788</f>
        <v>476.38</v>
      </c>
      <c r="Q788" s="47">
        <f>E788*T788</f>
        <v>0</v>
      </c>
      <c r="R788" s="48">
        <f t="shared" si="257"/>
        <v>476.38</v>
      </c>
      <c r="S788" s="48">
        <v>23818.880000000001</v>
      </c>
      <c r="T788" s="48">
        <v>0</v>
      </c>
      <c r="U788" s="48">
        <f t="shared" si="258"/>
        <v>23818.880000000001</v>
      </c>
      <c r="V788" s="31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</row>
    <row r="789" spans="1:37" ht="28.5" x14ac:dyDescent="0.4">
      <c r="A789" s="33">
        <v>681</v>
      </c>
      <c r="B789" s="33">
        <v>615</v>
      </c>
      <c r="C789" s="31" t="s">
        <v>268</v>
      </c>
      <c r="D789" s="33" t="s">
        <v>26</v>
      </c>
      <c r="E789" s="25">
        <v>3</v>
      </c>
      <c r="F789" s="45">
        <f t="shared" si="240"/>
        <v>855</v>
      </c>
      <c r="G789" s="45">
        <f t="shared" si="241"/>
        <v>0</v>
      </c>
      <c r="H789" s="45">
        <f t="shared" si="242"/>
        <v>855</v>
      </c>
      <c r="I789" s="25">
        <v>285</v>
      </c>
      <c r="J789" s="25"/>
      <c r="K789" s="25"/>
      <c r="L789" s="24"/>
      <c r="M789" s="24"/>
      <c r="N789" s="24"/>
      <c r="O789" s="68">
        <f t="shared" si="259"/>
        <v>456</v>
      </c>
      <c r="P789" s="47">
        <f>E789*S789</f>
        <v>1752</v>
      </c>
      <c r="Q789" s="47">
        <f>E789*T789</f>
        <v>0</v>
      </c>
      <c r="R789" s="48">
        <f t="shared" si="257"/>
        <v>1752</v>
      </c>
      <c r="S789" s="48">
        <v>584</v>
      </c>
      <c r="T789" s="48">
        <v>0</v>
      </c>
      <c r="U789" s="48">
        <f t="shared" si="258"/>
        <v>584</v>
      </c>
      <c r="V789" s="31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</row>
    <row r="790" spans="1:37" x14ac:dyDescent="0.4">
      <c r="A790" s="33"/>
      <c r="B790" s="33"/>
      <c r="C790" s="34" t="s">
        <v>373</v>
      </c>
      <c r="D790" s="33"/>
      <c r="E790" s="25"/>
      <c r="F790" s="45">
        <f t="shared" si="240"/>
        <v>0</v>
      </c>
      <c r="G790" s="45">
        <f t="shared" si="241"/>
        <v>0</v>
      </c>
      <c r="H790" s="45">
        <f t="shared" si="242"/>
        <v>0</v>
      </c>
      <c r="I790" s="25"/>
      <c r="J790" s="25"/>
      <c r="K790" s="25"/>
      <c r="L790" s="24"/>
      <c r="M790" s="24"/>
      <c r="N790" s="24"/>
      <c r="O790" s="52"/>
      <c r="P790" s="47">
        <f>E790*S790</f>
        <v>0</v>
      </c>
      <c r="Q790" s="47">
        <f>E790*T790</f>
        <v>0</v>
      </c>
      <c r="R790" s="48">
        <f t="shared" si="257"/>
        <v>0</v>
      </c>
      <c r="S790" s="48">
        <v>0</v>
      </c>
      <c r="T790" s="48">
        <v>0</v>
      </c>
      <c r="U790" s="48">
        <f t="shared" si="258"/>
        <v>0</v>
      </c>
      <c r="V790" s="31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</row>
    <row r="791" spans="1:37" x14ac:dyDescent="0.4">
      <c r="A791" s="33">
        <v>682</v>
      </c>
      <c r="B791" s="33">
        <v>616</v>
      </c>
      <c r="C791" s="31" t="s">
        <v>262</v>
      </c>
      <c r="D791" s="33" t="s">
        <v>34</v>
      </c>
      <c r="E791" s="25">
        <v>0.02</v>
      </c>
      <c r="F791" s="45">
        <f t="shared" si="240"/>
        <v>475.14</v>
      </c>
      <c r="G791" s="45">
        <f t="shared" si="241"/>
        <v>0</v>
      </c>
      <c r="H791" s="45">
        <f t="shared" si="242"/>
        <v>475.14</v>
      </c>
      <c r="I791" s="25">
        <v>23757</v>
      </c>
      <c r="J791" s="25"/>
      <c r="K791" s="25"/>
      <c r="L791" s="24"/>
      <c r="M791" s="24"/>
      <c r="N791" s="24"/>
      <c r="O791" s="46">
        <f>I791*$L$3</f>
        <v>40386.9</v>
      </c>
      <c r="P791" s="47">
        <f>E791*S791</f>
        <v>1034.47</v>
      </c>
      <c r="Q791" s="47">
        <f>E791*T791</f>
        <v>0</v>
      </c>
      <c r="R791" s="48">
        <f t="shared" si="257"/>
        <v>1034.47</v>
      </c>
      <c r="S791" s="48">
        <v>51723.3</v>
      </c>
      <c r="T791" s="48">
        <v>0</v>
      </c>
      <c r="U791" s="48">
        <f t="shared" si="258"/>
        <v>51723.3</v>
      </c>
      <c r="V791" s="31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</row>
    <row r="792" spans="1:37" x14ac:dyDescent="0.4">
      <c r="A792" s="33">
        <v>683</v>
      </c>
      <c r="B792" s="33">
        <v>617</v>
      </c>
      <c r="C792" s="31" t="s">
        <v>55</v>
      </c>
      <c r="D792" s="33" t="s">
        <v>26</v>
      </c>
      <c r="E792" s="25">
        <v>6.9</v>
      </c>
      <c r="F792" s="45">
        <f t="shared" si="240"/>
        <v>12158.08</v>
      </c>
      <c r="G792" s="45">
        <f t="shared" si="241"/>
        <v>0</v>
      </c>
      <c r="H792" s="45">
        <f t="shared" si="242"/>
        <v>12158.08</v>
      </c>
      <c r="I792" s="25">
        <v>1762.04</v>
      </c>
      <c r="J792" s="25"/>
      <c r="K792" s="25"/>
      <c r="L792" s="24"/>
      <c r="M792" s="24"/>
      <c r="N792" s="24"/>
      <c r="O792" s="68">
        <f t="shared" ref="O792:O799" si="260">I792*$N$3</f>
        <v>2819.26</v>
      </c>
      <c r="P792" s="47">
        <f>E792*S792</f>
        <v>24913.21</v>
      </c>
      <c r="Q792" s="47">
        <f>E792*T792</f>
        <v>0</v>
      </c>
      <c r="R792" s="48">
        <f t="shared" si="257"/>
        <v>24913.21</v>
      </c>
      <c r="S792" s="48">
        <v>3610.61</v>
      </c>
      <c r="T792" s="48">
        <v>0</v>
      </c>
      <c r="U792" s="48">
        <f t="shared" si="258"/>
        <v>3610.61</v>
      </c>
      <c r="V792" s="31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</row>
    <row r="793" spans="1:37" x14ac:dyDescent="0.4">
      <c r="A793" s="33">
        <v>684</v>
      </c>
      <c r="B793" s="33">
        <v>618</v>
      </c>
      <c r="C793" s="31" t="s">
        <v>216</v>
      </c>
      <c r="D793" s="33" t="s">
        <v>26</v>
      </c>
      <c r="E793" s="25">
        <v>6.9</v>
      </c>
      <c r="F793" s="45">
        <f t="shared" si="240"/>
        <v>1021.75</v>
      </c>
      <c r="G793" s="45">
        <f t="shared" si="241"/>
        <v>0</v>
      </c>
      <c r="H793" s="45">
        <f t="shared" si="242"/>
        <v>1021.75</v>
      </c>
      <c r="I793" s="25">
        <v>148.08000000000001</v>
      </c>
      <c r="J793" s="25"/>
      <c r="K793" s="25"/>
      <c r="L793" s="24"/>
      <c r="M793" s="24"/>
      <c r="N793" s="24"/>
      <c r="O793" s="68">
        <f t="shared" si="260"/>
        <v>236.93</v>
      </c>
      <c r="P793" s="47">
        <f>E793*S793</f>
        <v>2093.7399999999998</v>
      </c>
      <c r="Q793" s="47">
        <f>E793*T793</f>
        <v>0</v>
      </c>
      <c r="R793" s="48">
        <f t="shared" si="257"/>
        <v>2093.7399999999998</v>
      </c>
      <c r="S793" s="48">
        <v>303.44</v>
      </c>
      <c r="T793" s="48">
        <v>0</v>
      </c>
      <c r="U793" s="48">
        <f t="shared" si="258"/>
        <v>303.44</v>
      </c>
      <c r="V793" s="31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</row>
    <row r="794" spans="1:37" ht="42.75" x14ac:dyDescent="0.4">
      <c r="A794" s="33">
        <v>685</v>
      </c>
      <c r="B794" s="33">
        <v>619</v>
      </c>
      <c r="C794" s="31" t="s">
        <v>263</v>
      </c>
      <c r="D794" s="33" t="s">
        <v>34</v>
      </c>
      <c r="E794" s="25">
        <v>0</v>
      </c>
      <c r="F794" s="45">
        <f t="shared" si="240"/>
        <v>0</v>
      </c>
      <c r="G794" s="45">
        <f t="shared" si="241"/>
        <v>0</v>
      </c>
      <c r="H794" s="45">
        <f t="shared" si="242"/>
        <v>0</v>
      </c>
      <c r="I794" s="25">
        <v>11624</v>
      </c>
      <c r="J794" s="25"/>
      <c r="K794" s="25"/>
      <c r="L794" s="24"/>
      <c r="M794" s="24"/>
      <c r="N794" s="24"/>
      <c r="O794" s="68">
        <f t="shared" si="260"/>
        <v>18598.400000000001</v>
      </c>
      <c r="P794" s="47">
        <f>E794*S794</f>
        <v>0</v>
      </c>
      <c r="Q794" s="47">
        <f>E794*T794</f>
        <v>0</v>
      </c>
      <c r="R794" s="48">
        <f t="shared" si="257"/>
        <v>0</v>
      </c>
      <c r="S794" s="48">
        <v>23818.880000000001</v>
      </c>
      <c r="T794" s="48">
        <v>0</v>
      </c>
      <c r="U794" s="48">
        <f t="shared" si="258"/>
        <v>23818.880000000001</v>
      </c>
      <c r="V794" s="31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</row>
    <row r="795" spans="1:37" ht="28.5" x14ac:dyDescent="0.4">
      <c r="A795" s="33">
        <v>686</v>
      </c>
      <c r="B795" s="33">
        <v>620</v>
      </c>
      <c r="C795" s="31" t="s">
        <v>264</v>
      </c>
      <c r="D795" s="33" t="s">
        <v>26</v>
      </c>
      <c r="E795" s="25">
        <v>0.7</v>
      </c>
      <c r="F795" s="45">
        <f t="shared" si="240"/>
        <v>73.5</v>
      </c>
      <c r="G795" s="45">
        <f t="shared" si="241"/>
        <v>161.69999999999999</v>
      </c>
      <c r="H795" s="45">
        <f t="shared" si="242"/>
        <v>235.2</v>
      </c>
      <c r="I795" s="25">
        <v>105</v>
      </c>
      <c r="J795" s="25">
        <v>231</v>
      </c>
      <c r="K795" s="25"/>
      <c r="L795" s="24"/>
      <c r="M795" s="24"/>
      <c r="N795" s="24"/>
      <c r="O795" s="68">
        <f t="shared" si="260"/>
        <v>168</v>
      </c>
      <c r="P795" s="47">
        <f>E795*S795</f>
        <v>150.61000000000001</v>
      </c>
      <c r="Q795" s="47">
        <f>E795*T795</f>
        <v>207.09</v>
      </c>
      <c r="R795" s="48">
        <f t="shared" si="257"/>
        <v>357.7</v>
      </c>
      <c r="S795" s="48">
        <v>215.16</v>
      </c>
      <c r="T795" s="48">
        <v>295.83999999999997</v>
      </c>
      <c r="U795" s="48">
        <f t="shared" si="258"/>
        <v>511</v>
      </c>
      <c r="V795" s="31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</row>
    <row r="796" spans="1:37" ht="42.75" x14ac:dyDescent="0.4">
      <c r="A796" s="33">
        <v>687</v>
      </c>
      <c r="B796" s="33">
        <v>621</v>
      </c>
      <c r="C796" s="31" t="s">
        <v>263</v>
      </c>
      <c r="D796" s="33" t="s">
        <v>34</v>
      </c>
      <c r="E796" s="25">
        <v>0.02</v>
      </c>
      <c r="F796" s="45">
        <f t="shared" si="240"/>
        <v>232.48</v>
      </c>
      <c r="G796" s="45">
        <f t="shared" si="241"/>
        <v>0</v>
      </c>
      <c r="H796" s="45">
        <f t="shared" si="242"/>
        <v>232.48</v>
      </c>
      <c r="I796" s="25">
        <v>11624</v>
      </c>
      <c r="J796" s="25"/>
      <c r="K796" s="25"/>
      <c r="L796" s="24"/>
      <c r="M796" s="24"/>
      <c r="N796" s="24"/>
      <c r="O796" s="68">
        <f t="shared" si="260"/>
        <v>18598.400000000001</v>
      </c>
      <c r="P796" s="47">
        <f>E796*S796</f>
        <v>476.38</v>
      </c>
      <c r="Q796" s="47">
        <f>E796*T796</f>
        <v>0</v>
      </c>
      <c r="R796" s="48">
        <f t="shared" si="257"/>
        <v>476.38</v>
      </c>
      <c r="S796" s="48">
        <v>23818.880000000001</v>
      </c>
      <c r="T796" s="48">
        <v>0</v>
      </c>
      <c r="U796" s="48">
        <f t="shared" si="258"/>
        <v>23818.880000000001</v>
      </c>
      <c r="V796" s="31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</row>
    <row r="797" spans="1:37" ht="28.5" x14ac:dyDescent="0.4">
      <c r="A797" s="33">
        <v>688</v>
      </c>
      <c r="B797" s="33">
        <v>622</v>
      </c>
      <c r="C797" s="31" t="s">
        <v>272</v>
      </c>
      <c r="D797" s="33" t="s">
        <v>26</v>
      </c>
      <c r="E797" s="25">
        <v>1.5</v>
      </c>
      <c r="F797" s="45">
        <f t="shared" si="240"/>
        <v>1002</v>
      </c>
      <c r="G797" s="45">
        <f t="shared" si="241"/>
        <v>4620</v>
      </c>
      <c r="H797" s="45">
        <f t="shared" si="242"/>
        <v>5622</v>
      </c>
      <c r="I797" s="25">
        <v>668</v>
      </c>
      <c r="J797" s="25">
        <v>3080</v>
      </c>
      <c r="K797" s="25"/>
      <c r="L797" s="24"/>
      <c r="M797" s="24"/>
      <c r="N797" s="24"/>
      <c r="O797" s="68">
        <f t="shared" si="260"/>
        <v>1068.8</v>
      </c>
      <c r="P797" s="47">
        <f>E797*S797</f>
        <v>2053.2199999999998</v>
      </c>
      <c r="Q797" s="47">
        <f>E797*T797</f>
        <v>5916.81</v>
      </c>
      <c r="R797" s="48">
        <f t="shared" si="257"/>
        <v>7970.03</v>
      </c>
      <c r="S797" s="48">
        <v>1368.81</v>
      </c>
      <c r="T797" s="48">
        <v>3944.54</v>
      </c>
      <c r="U797" s="48">
        <f t="shared" si="258"/>
        <v>5313.35</v>
      </c>
      <c r="V797" s="31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</row>
    <row r="798" spans="1:37" ht="42.75" x14ac:dyDescent="0.4">
      <c r="A798" s="33">
        <v>689</v>
      </c>
      <c r="B798" s="33">
        <v>623</v>
      </c>
      <c r="C798" s="31" t="s">
        <v>263</v>
      </c>
      <c r="D798" s="33" t="s">
        <v>34</v>
      </c>
      <c r="E798" s="25">
        <v>0.01</v>
      </c>
      <c r="F798" s="45">
        <f t="shared" si="240"/>
        <v>116.24</v>
      </c>
      <c r="G798" s="45">
        <f t="shared" si="241"/>
        <v>0</v>
      </c>
      <c r="H798" s="45">
        <f t="shared" si="242"/>
        <v>116.24</v>
      </c>
      <c r="I798" s="25">
        <v>11624</v>
      </c>
      <c r="J798" s="25"/>
      <c r="K798" s="25"/>
      <c r="L798" s="24"/>
      <c r="M798" s="24"/>
      <c r="N798" s="24"/>
      <c r="O798" s="68">
        <f t="shared" si="260"/>
        <v>18598.400000000001</v>
      </c>
      <c r="P798" s="47">
        <f>E798*S798</f>
        <v>238.19</v>
      </c>
      <c r="Q798" s="47">
        <f>E798*T798</f>
        <v>0</v>
      </c>
      <c r="R798" s="48">
        <f t="shared" si="257"/>
        <v>238.19</v>
      </c>
      <c r="S798" s="48">
        <v>23818.880000000001</v>
      </c>
      <c r="T798" s="48">
        <v>0</v>
      </c>
      <c r="U798" s="48">
        <f t="shared" si="258"/>
        <v>23818.880000000001</v>
      </c>
      <c r="V798" s="31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</row>
    <row r="799" spans="1:37" ht="28.5" x14ac:dyDescent="0.4">
      <c r="A799" s="33">
        <v>690</v>
      </c>
      <c r="B799" s="33">
        <v>624</v>
      </c>
      <c r="C799" s="31" t="s">
        <v>268</v>
      </c>
      <c r="D799" s="33" t="s">
        <v>26</v>
      </c>
      <c r="E799" s="25">
        <v>1.5</v>
      </c>
      <c r="F799" s="45">
        <f t="shared" si="240"/>
        <v>427.5</v>
      </c>
      <c r="G799" s="45">
        <f t="shared" si="241"/>
        <v>1588.5</v>
      </c>
      <c r="H799" s="45">
        <f t="shared" si="242"/>
        <v>2016</v>
      </c>
      <c r="I799" s="25">
        <v>285</v>
      </c>
      <c r="J799" s="25">
        <v>1059</v>
      </c>
      <c r="K799" s="25"/>
      <c r="L799" s="24"/>
      <c r="M799" s="24"/>
      <c r="N799" s="24"/>
      <c r="O799" s="68">
        <f t="shared" si="260"/>
        <v>456</v>
      </c>
      <c r="P799" s="47">
        <f>E799*S799</f>
        <v>876</v>
      </c>
      <c r="Q799" s="47">
        <f>E799*T799</f>
        <v>2034.39</v>
      </c>
      <c r="R799" s="48">
        <f t="shared" si="257"/>
        <v>2910.39</v>
      </c>
      <c r="S799" s="48">
        <v>584</v>
      </c>
      <c r="T799" s="48">
        <v>1356.26</v>
      </c>
      <c r="U799" s="48">
        <f t="shared" si="258"/>
        <v>1940.26</v>
      </c>
      <c r="V799" s="31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</row>
    <row r="800" spans="1:37" x14ac:dyDescent="0.4">
      <c r="A800" s="33"/>
      <c r="B800" s="33"/>
      <c r="C800" s="34" t="s">
        <v>386</v>
      </c>
      <c r="D800" s="33"/>
      <c r="E800" s="25"/>
      <c r="F800" s="45">
        <f t="shared" si="240"/>
        <v>0</v>
      </c>
      <c r="G800" s="45">
        <f t="shared" si="241"/>
        <v>0</v>
      </c>
      <c r="H800" s="45">
        <f t="shared" si="242"/>
        <v>0</v>
      </c>
      <c r="I800" s="25"/>
      <c r="J800" s="25"/>
      <c r="K800" s="25"/>
      <c r="L800" s="24"/>
      <c r="M800" s="24"/>
      <c r="N800" s="24"/>
      <c r="O800" s="52"/>
      <c r="P800" s="47">
        <f>E800*S800</f>
        <v>0</v>
      </c>
      <c r="Q800" s="47">
        <f>E800*T800</f>
        <v>0</v>
      </c>
      <c r="R800" s="48">
        <f t="shared" si="257"/>
        <v>0</v>
      </c>
      <c r="S800" s="48">
        <v>0</v>
      </c>
      <c r="T800" s="48">
        <v>0</v>
      </c>
      <c r="U800" s="48">
        <f t="shared" si="258"/>
        <v>0</v>
      </c>
      <c r="V800" s="31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</row>
    <row r="801" spans="1:37" x14ac:dyDescent="0.4">
      <c r="A801" s="33"/>
      <c r="B801" s="33"/>
      <c r="C801" s="34" t="s">
        <v>219</v>
      </c>
      <c r="D801" s="33"/>
      <c r="E801" s="25"/>
      <c r="F801" s="45">
        <f t="shared" si="240"/>
        <v>0</v>
      </c>
      <c r="G801" s="45">
        <f t="shared" si="241"/>
        <v>0</v>
      </c>
      <c r="H801" s="45">
        <f t="shared" si="242"/>
        <v>0</v>
      </c>
      <c r="I801" s="25"/>
      <c r="J801" s="25"/>
      <c r="K801" s="25"/>
      <c r="L801" s="24"/>
      <c r="M801" s="24"/>
      <c r="N801" s="24"/>
      <c r="O801" s="52"/>
      <c r="P801" s="47">
        <f>E801*S801</f>
        <v>0</v>
      </c>
      <c r="Q801" s="47">
        <f>E801*T801</f>
        <v>0</v>
      </c>
      <c r="R801" s="48">
        <f t="shared" si="257"/>
        <v>0</v>
      </c>
      <c r="S801" s="48">
        <v>0</v>
      </c>
      <c r="T801" s="48">
        <v>0</v>
      </c>
      <c r="U801" s="48">
        <f t="shared" si="258"/>
        <v>0</v>
      </c>
      <c r="V801" s="31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</row>
    <row r="802" spans="1:37" x14ac:dyDescent="0.4">
      <c r="A802" s="33"/>
      <c r="B802" s="33"/>
      <c r="C802" s="34" t="s">
        <v>220</v>
      </c>
      <c r="D802" s="33"/>
      <c r="E802" s="25"/>
      <c r="F802" s="45">
        <f t="shared" si="240"/>
        <v>0</v>
      </c>
      <c r="G802" s="45">
        <f t="shared" si="241"/>
        <v>0</v>
      </c>
      <c r="H802" s="45">
        <f t="shared" si="242"/>
        <v>0</v>
      </c>
      <c r="I802" s="25"/>
      <c r="J802" s="25"/>
      <c r="K802" s="25"/>
      <c r="L802" s="24"/>
      <c r="M802" s="24"/>
      <c r="N802" s="24"/>
      <c r="O802" s="52"/>
      <c r="P802" s="47">
        <f>E802*S802</f>
        <v>0</v>
      </c>
      <c r="Q802" s="47">
        <f>E802*T802</f>
        <v>0</v>
      </c>
      <c r="R802" s="48">
        <f t="shared" si="257"/>
        <v>0</v>
      </c>
      <c r="S802" s="48">
        <v>0</v>
      </c>
      <c r="T802" s="48">
        <v>0</v>
      </c>
      <c r="U802" s="48">
        <f t="shared" si="258"/>
        <v>0</v>
      </c>
      <c r="V802" s="31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</row>
    <row r="803" spans="1:37" x14ac:dyDescent="0.4">
      <c r="A803" s="33">
        <v>691</v>
      </c>
      <c r="B803" s="33">
        <v>625</v>
      </c>
      <c r="C803" s="31" t="s">
        <v>262</v>
      </c>
      <c r="D803" s="33" t="s">
        <v>34</v>
      </c>
      <c r="E803" s="25">
        <v>0.06</v>
      </c>
      <c r="F803" s="45">
        <f t="shared" si="240"/>
        <v>1425.42</v>
      </c>
      <c r="G803" s="45">
        <f t="shared" si="241"/>
        <v>0</v>
      </c>
      <c r="H803" s="45">
        <f t="shared" si="242"/>
        <v>1425.42</v>
      </c>
      <c r="I803" s="25">
        <v>23757</v>
      </c>
      <c r="J803" s="25"/>
      <c r="K803" s="25"/>
      <c r="L803" s="24"/>
      <c r="M803" s="24"/>
      <c r="N803" s="24"/>
      <c r="O803" s="46">
        <f>I803*$L$3</f>
        <v>40386.9</v>
      </c>
      <c r="P803" s="47">
        <f>E803*S803</f>
        <v>3103.4</v>
      </c>
      <c r="Q803" s="47">
        <f>E803*T803</f>
        <v>0</v>
      </c>
      <c r="R803" s="48">
        <f t="shared" si="257"/>
        <v>3103.4</v>
      </c>
      <c r="S803" s="48">
        <v>51723.3</v>
      </c>
      <c r="T803" s="48">
        <v>0</v>
      </c>
      <c r="U803" s="48">
        <f t="shared" si="258"/>
        <v>51723.3</v>
      </c>
      <c r="V803" s="31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</row>
    <row r="804" spans="1:37" x14ac:dyDescent="0.4">
      <c r="A804" s="33">
        <v>692</v>
      </c>
      <c r="B804" s="33">
        <v>626</v>
      </c>
      <c r="C804" s="31" t="s">
        <v>387</v>
      </c>
      <c r="D804" s="33" t="s">
        <v>101</v>
      </c>
      <c r="E804" s="25">
        <v>4</v>
      </c>
      <c r="F804" s="45">
        <f t="shared" si="240"/>
        <v>1240</v>
      </c>
      <c r="G804" s="45">
        <f t="shared" si="241"/>
        <v>0</v>
      </c>
      <c r="H804" s="45">
        <f t="shared" si="242"/>
        <v>1240</v>
      </c>
      <c r="I804" s="25">
        <v>310</v>
      </c>
      <c r="J804" s="25"/>
      <c r="K804" s="25"/>
      <c r="L804" s="24"/>
      <c r="M804" s="24"/>
      <c r="N804" s="24"/>
      <c r="O804" s="65">
        <f t="shared" ref="O804:O812" si="261">I804*$M$3</f>
        <v>434</v>
      </c>
      <c r="P804" s="47">
        <f>E804*S804</f>
        <v>2223.2800000000002</v>
      </c>
      <c r="Q804" s="47">
        <f>E804*T804</f>
        <v>0</v>
      </c>
      <c r="R804" s="48">
        <f t="shared" si="257"/>
        <v>2223.2800000000002</v>
      </c>
      <c r="S804" s="48">
        <v>555.82000000000005</v>
      </c>
      <c r="T804" s="48">
        <v>0</v>
      </c>
      <c r="U804" s="48">
        <f t="shared" si="258"/>
        <v>555.82000000000005</v>
      </c>
      <c r="V804" s="31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</row>
    <row r="805" spans="1:37" x14ac:dyDescent="0.4">
      <c r="A805" s="33">
        <v>693</v>
      </c>
      <c r="B805" s="33">
        <v>627</v>
      </c>
      <c r="C805" s="31" t="s">
        <v>55</v>
      </c>
      <c r="D805" s="33" t="s">
        <v>26</v>
      </c>
      <c r="E805" s="25">
        <v>1.7</v>
      </c>
      <c r="F805" s="45">
        <f t="shared" si="240"/>
        <v>2995.47</v>
      </c>
      <c r="G805" s="45">
        <f t="shared" si="241"/>
        <v>0</v>
      </c>
      <c r="H805" s="45">
        <f t="shared" si="242"/>
        <v>2995.47</v>
      </c>
      <c r="I805" s="25">
        <v>1762.04</v>
      </c>
      <c r="J805" s="25"/>
      <c r="K805" s="25"/>
      <c r="L805" s="24"/>
      <c r="M805" s="24"/>
      <c r="N805" s="24"/>
      <c r="O805" s="65">
        <f t="shared" si="261"/>
        <v>2466.86</v>
      </c>
      <c r="P805" s="47">
        <f>E805*S805</f>
        <v>5370.81</v>
      </c>
      <c r="Q805" s="47">
        <f>E805*T805</f>
        <v>0</v>
      </c>
      <c r="R805" s="48">
        <f t="shared" si="257"/>
        <v>5370.81</v>
      </c>
      <c r="S805" s="48">
        <v>3159.3</v>
      </c>
      <c r="T805" s="48">
        <v>0</v>
      </c>
      <c r="U805" s="48">
        <f t="shared" si="258"/>
        <v>3159.3</v>
      </c>
      <c r="V805" s="31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</row>
    <row r="806" spans="1:37" x14ac:dyDescent="0.4">
      <c r="A806" s="33">
        <v>694</v>
      </c>
      <c r="B806" s="33">
        <v>628</v>
      </c>
      <c r="C806" s="31" t="s">
        <v>216</v>
      </c>
      <c r="D806" s="33" t="s">
        <v>26</v>
      </c>
      <c r="E806" s="25">
        <v>1.7</v>
      </c>
      <c r="F806" s="45">
        <f t="shared" si="240"/>
        <v>251.74</v>
      </c>
      <c r="G806" s="45">
        <f t="shared" si="241"/>
        <v>0</v>
      </c>
      <c r="H806" s="45">
        <f t="shared" si="242"/>
        <v>251.74</v>
      </c>
      <c r="I806" s="25">
        <v>148.08000000000001</v>
      </c>
      <c r="J806" s="25"/>
      <c r="K806" s="25"/>
      <c r="L806" s="24"/>
      <c r="M806" s="24"/>
      <c r="N806" s="24"/>
      <c r="O806" s="65">
        <f t="shared" si="261"/>
        <v>207.31</v>
      </c>
      <c r="P806" s="47">
        <f>E806*S806</f>
        <v>451.35</v>
      </c>
      <c r="Q806" s="47">
        <f>E806*T806</f>
        <v>0</v>
      </c>
      <c r="R806" s="48">
        <f t="shared" si="257"/>
        <v>451.35</v>
      </c>
      <c r="S806" s="48">
        <v>265.5</v>
      </c>
      <c r="T806" s="48">
        <v>0</v>
      </c>
      <c r="U806" s="48">
        <f t="shared" si="258"/>
        <v>265.5</v>
      </c>
      <c r="V806" s="31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</row>
    <row r="807" spans="1:37" ht="42.75" x14ac:dyDescent="0.4">
      <c r="A807" s="33">
        <v>695</v>
      </c>
      <c r="B807" s="33">
        <v>629</v>
      </c>
      <c r="C807" s="31" t="s">
        <v>263</v>
      </c>
      <c r="D807" s="33" t="s">
        <v>34</v>
      </c>
      <c r="E807" s="25">
        <v>0</v>
      </c>
      <c r="F807" s="45">
        <f t="shared" si="240"/>
        <v>0</v>
      </c>
      <c r="G807" s="45">
        <f t="shared" si="241"/>
        <v>0</v>
      </c>
      <c r="H807" s="45">
        <f t="shared" si="242"/>
        <v>0</v>
      </c>
      <c r="I807" s="25">
        <v>11624</v>
      </c>
      <c r="J807" s="25"/>
      <c r="K807" s="25"/>
      <c r="L807" s="24"/>
      <c r="M807" s="24"/>
      <c r="N807" s="24"/>
      <c r="O807" s="65">
        <f t="shared" si="261"/>
        <v>16273.6</v>
      </c>
      <c r="P807" s="47">
        <f>E807*S807</f>
        <v>0</v>
      </c>
      <c r="Q807" s="47">
        <f>E807*T807</f>
        <v>0</v>
      </c>
      <c r="R807" s="48">
        <f t="shared" si="257"/>
        <v>0</v>
      </c>
      <c r="S807" s="48">
        <v>20841.52</v>
      </c>
      <c r="T807" s="48">
        <v>0</v>
      </c>
      <c r="U807" s="48">
        <f t="shared" si="258"/>
        <v>20841.52</v>
      </c>
      <c r="V807" s="31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</row>
    <row r="808" spans="1:37" ht="28.5" x14ac:dyDescent="0.4">
      <c r="A808" s="33">
        <v>696</v>
      </c>
      <c r="B808" s="33">
        <v>630</v>
      </c>
      <c r="C808" s="31" t="s">
        <v>264</v>
      </c>
      <c r="D808" s="33" t="s">
        <v>26</v>
      </c>
      <c r="E808" s="25">
        <v>1.7</v>
      </c>
      <c r="F808" s="45">
        <f t="shared" si="240"/>
        <v>178.5</v>
      </c>
      <c r="G808" s="45">
        <f t="shared" si="241"/>
        <v>392.7</v>
      </c>
      <c r="H808" s="45">
        <f t="shared" si="242"/>
        <v>571.20000000000005</v>
      </c>
      <c r="I808" s="25">
        <v>105</v>
      </c>
      <c r="J808" s="25">
        <v>231</v>
      </c>
      <c r="K808" s="25"/>
      <c r="L808" s="24"/>
      <c r="M808" s="24"/>
      <c r="N808" s="24"/>
      <c r="O808" s="65">
        <f t="shared" si="261"/>
        <v>147</v>
      </c>
      <c r="P808" s="47">
        <f>E808*S808</f>
        <v>320.04000000000002</v>
      </c>
      <c r="Q808" s="47">
        <f>E808*T808</f>
        <v>502.93</v>
      </c>
      <c r="R808" s="48">
        <f t="shared" si="257"/>
        <v>822.97</v>
      </c>
      <c r="S808" s="48">
        <v>188.26</v>
      </c>
      <c r="T808" s="48">
        <v>295.83999999999997</v>
      </c>
      <c r="U808" s="48">
        <f t="shared" si="258"/>
        <v>484.1</v>
      </c>
      <c r="V808" s="31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</row>
    <row r="809" spans="1:37" ht="42.75" x14ac:dyDescent="0.4">
      <c r="A809" s="33">
        <v>697</v>
      </c>
      <c r="B809" s="33">
        <v>631</v>
      </c>
      <c r="C809" s="31" t="s">
        <v>263</v>
      </c>
      <c r="D809" s="33" t="s">
        <v>34</v>
      </c>
      <c r="E809" s="25">
        <v>0.02</v>
      </c>
      <c r="F809" s="45">
        <f t="shared" si="240"/>
        <v>232.48</v>
      </c>
      <c r="G809" s="45">
        <f t="shared" si="241"/>
        <v>0</v>
      </c>
      <c r="H809" s="45">
        <f t="shared" si="242"/>
        <v>232.48</v>
      </c>
      <c r="I809" s="25">
        <v>11624</v>
      </c>
      <c r="J809" s="25"/>
      <c r="K809" s="25"/>
      <c r="L809" s="24"/>
      <c r="M809" s="24"/>
      <c r="N809" s="24"/>
      <c r="O809" s="65">
        <f t="shared" si="261"/>
        <v>16273.6</v>
      </c>
      <c r="P809" s="47">
        <f>E809*S809</f>
        <v>416.83</v>
      </c>
      <c r="Q809" s="47">
        <f>E809*T809</f>
        <v>0</v>
      </c>
      <c r="R809" s="48">
        <f t="shared" si="257"/>
        <v>416.83</v>
      </c>
      <c r="S809" s="48">
        <v>20841.52</v>
      </c>
      <c r="T809" s="48">
        <v>0</v>
      </c>
      <c r="U809" s="48">
        <f t="shared" si="258"/>
        <v>20841.52</v>
      </c>
      <c r="V809" s="31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</row>
    <row r="810" spans="1:37" ht="28.5" x14ac:dyDescent="0.4">
      <c r="A810" s="33">
        <v>698</v>
      </c>
      <c r="B810" s="33">
        <v>632</v>
      </c>
      <c r="C810" s="31" t="s">
        <v>272</v>
      </c>
      <c r="D810" s="33" t="s">
        <v>26</v>
      </c>
      <c r="E810" s="25">
        <v>1.7</v>
      </c>
      <c r="F810" s="45">
        <f t="shared" si="240"/>
        <v>1135.5999999999999</v>
      </c>
      <c r="G810" s="45">
        <f t="shared" si="241"/>
        <v>5236</v>
      </c>
      <c r="H810" s="45">
        <f t="shared" si="242"/>
        <v>6371.6</v>
      </c>
      <c r="I810" s="25">
        <v>668</v>
      </c>
      <c r="J810" s="25">
        <v>3080</v>
      </c>
      <c r="K810" s="25"/>
      <c r="L810" s="24"/>
      <c r="M810" s="24"/>
      <c r="N810" s="24"/>
      <c r="O810" s="65">
        <f t="shared" si="261"/>
        <v>935.2</v>
      </c>
      <c r="P810" s="47">
        <f>E810*S810</f>
        <v>2036.11</v>
      </c>
      <c r="Q810" s="47">
        <f>E810*T810</f>
        <v>6705.72</v>
      </c>
      <c r="R810" s="48">
        <f t="shared" si="257"/>
        <v>8741.83</v>
      </c>
      <c r="S810" s="48">
        <v>1197.71</v>
      </c>
      <c r="T810" s="48">
        <v>3944.54</v>
      </c>
      <c r="U810" s="48">
        <f t="shared" si="258"/>
        <v>5142.25</v>
      </c>
      <c r="V810" s="31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</row>
    <row r="811" spans="1:37" ht="28.5" x14ac:dyDescent="0.4">
      <c r="A811" s="33">
        <v>699</v>
      </c>
      <c r="B811" s="33">
        <v>633</v>
      </c>
      <c r="C811" s="31" t="s">
        <v>388</v>
      </c>
      <c r="D811" s="33" t="s">
        <v>99</v>
      </c>
      <c r="E811" s="25">
        <v>70.03</v>
      </c>
      <c r="F811" s="45">
        <f t="shared" si="240"/>
        <v>11064.74</v>
      </c>
      <c r="G811" s="45">
        <f t="shared" si="241"/>
        <v>6022.58</v>
      </c>
      <c r="H811" s="45">
        <f t="shared" si="242"/>
        <v>17087.32</v>
      </c>
      <c r="I811" s="25">
        <v>158</v>
      </c>
      <c r="J811" s="25">
        <v>86</v>
      </c>
      <c r="K811" s="25"/>
      <c r="L811" s="24"/>
      <c r="M811" s="24"/>
      <c r="N811" s="24"/>
      <c r="O811" s="65">
        <f t="shared" si="261"/>
        <v>221.2</v>
      </c>
      <c r="P811" s="47">
        <f>E811*S811</f>
        <v>19838.8</v>
      </c>
      <c r="Q811" s="47">
        <f>E811*T811</f>
        <v>7713.1</v>
      </c>
      <c r="R811" s="48">
        <f t="shared" si="257"/>
        <v>27551.9</v>
      </c>
      <c r="S811" s="48">
        <v>283.29000000000002</v>
      </c>
      <c r="T811" s="48">
        <v>110.14</v>
      </c>
      <c r="U811" s="48">
        <f t="shared" si="258"/>
        <v>393.43</v>
      </c>
      <c r="V811" s="31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</row>
    <row r="812" spans="1:37" x14ac:dyDescent="0.4">
      <c r="A812" s="33">
        <v>700</v>
      </c>
      <c r="B812" s="33">
        <v>634</v>
      </c>
      <c r="C812" s="31" t="s">
        <v>105</v>
      </c>
      <c r="D812" s="33" t="s">
        <v>26</v>
      </c>
      <c r="E812" s="25">
        <v>2.1</v>
      </c>
      <c r="F812" s="45">
        <f t="shared" si="240"/>
        <v>623.57000000000005</v>
      </c>
      <c r="G812" s="45">
        <f t="shared" si="241"/>
        <v>92.4</v>
      </c>
      <c r="H812" s="45">
        <f t="shared" si="242"/>
        <v>715.97</v>
      </c>
      <c r="I812" s="25">
        <v>296.94</v>
      </c>
      <c r="J812" s="25">
        <v>44</v>
      </c>
      <c r="K812" s="25"/>
      <c r="L812" s="24"/>
      <c r="M812" s="24"/>
      <c r="N812" s="24"/>
      <c r="O812" s="65">
        <f t="shared" si="261"/>
        <v>415.72</v>
      </c>
      <c r="P812" s="47">
        <f>E812*S812</f>
        <v>1118.06</v>
      </c>
      <c r="Q812" s="47">
        <f>E812*T812</f>
        <v>118.34</v>
      </c>
      <c r="R812" s="48">
        <f t="shared" si="257"/>
        <v>1236.4000000000001</v>
      </c>
      <c r="S812" s="48">
        <v>532.41</v>
      </c>
      <c r="T812" s="48">
        <v>56.35</v>
      </c>
      <c r="U812" s="48">
        <f t="shared" si="258"/>
        <v>588.76</v>
      </c>
      <c r="V812" s="31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</row>
    <row r="813" spans="1:37" x14ac:dyDescent="0.4">
      <c r="A813" s="33"/>
      <c r="B813" s="33"/>
      <c r="C813" s="63" t="s">
        <v>389</v>
      </c>
      <c r="D813" s="33"/>
      <c r="E813" s="25"/>
      <c r="F813" s="45">
        <f t="shared" si="240"/>
        <v>0</v>
      </c>
      <c r="G813" s="45">
        <f t="shared" si="241"/>
        <v>0</v>
      </c>
      <c r="H813" s="45">
        <f t="shared" si="242"/>
        <v>0</v>
      </c>
      <c r="I813" s="25"/>
      <c r="J813" s="25"/>
      <c r="K813" s="25"/>
      <c r="L813" s="24"/>
      <c r="M813" s="24"/>
      <c r="N813" s="24"/>
      <c r="O813" s="52"/>
      <c r="P813" s="47">
        <f>E813*S813</f>
        <v>0</v>
      </c>
      <c r="Q813" s="47">
        <f>E813*T813</f>
        <v>0</v>
      </c>
      <c r="R813" s="48">
        <f t="shared" si="257"/>
        <v>0</v>
      </c>
      <c r="S813" s="48">
        <v>0</v>
      </c>
      <c r="T813" s="48">
        <v>0</v>
      </c>
      <c r="U813" s="48">
        <f t="shared" si="258"/>
        <v>0</v>
      </c>
      <c r="V813" s="31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</row>
    <row r="814" spans="1:37" x14ac:dyDescent="0.4">
      <c r="A814" s="33">
        <v>701</v>
      </c>
      <c r="B814" s="33">
        <v>635</v>
      </c>
      <c r="C814" s="31" t="s">
        <v>262</v>
      </c>
      <c r="D814" s="33" t="s">
        <v>34</v>
      </c>
      <c r="E814" s="25">
        <v>0.1</v>
      </c>
      <c r="F814" s="45">
        <f t="shared" si="240"/>
        <v>2375.6999999999998</v>
      </c>
      <c r="G814" s="45">
        <f t="shared" si="241"/>
        <v>0</v>
      </c>
      <c r="H814" s="45">
        <f t="shared" si="242"/>
        <v>2375.6999999999998</v>
      </c>
      <c r="I814" s="25">
        <v>23757</v>
      </c>
      <c r="J814" s="25"/>
      <c r="K814" s="25"/>
      <c r="L814" s="24"/>
      <c r="M814" s="24"/>
      <c r="N814" s="24"/>
      <c r="O814" s="46">
        <f>I814*$L$3</f>
        <v>40386.9</v>
      </c>
      <c r="P814" s="47">
        <f>E814*S814</f>
        <v>5172.33</v>
      </c>
      <c r="Q814" s="47">
        <f>E814*T814</f>
        <v>0</v>
      </c>
      <c r="R814" s="48">
        <f t="shared" si="257"/>
        <v>5172.33</v>
      </c>
      <c r="S814" s="48">
        <v>51723.3</v>
      </c>
      <c r="T814" s="48">
        <v>0</v>
      </c>
      <c r="U814" s="48">
        <f t="shared" si="258"/>
        <v>51723.3</v>
      </c>
      <c r="V814" s="31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</row>
    <row r="815" spans="1:37" x14ac:dyDescent="0.4">
      <c r="A815" s="33">
        <v>702</v>
      </c>
      <c r="B815" s="33">
        <v>636</v>
      </c>
      <c r="C815" s="31" t="s">
        <v>387</v>
      </c>
      <c r="D815" s="33" t="s">
        <v>101</v>
      </c>
      <c r="E815" s="25">
        <v>10</v>
      </c>
      <c r="F815" s="45">
        <f t="shared" si="240"/>
        <v>3100</v>
      </c>
      <c r="G815" s="45">
        <f t="shared" si="241"/>
        <v>0</v>
      </c>
      <c r="H815" s="45">
        <f t="shared" si="242"/>
        <v>3100</v>
      </c>
      <c r="I815" s="25">
        <v>310</v>
      </c>
      <c r="J815" s="25"/>
      <c r="K815" s="25"/>
      <c r="L815" s="24"/>
      <c r="M815" s="24"/>
      <c r="N815" s="24"/>
      <c r="O815" s="65">
        <f t="shared" ref="O815:O823" si="262">I815*$M$3</f>
        <v>434</v>
      </c>
      <c r="P815" s="47">
        <f>E815*S815</f>
        <v>5558.2</v>
      </c>
      <c r="Q815" s="47">
        <f>E815*T815</f>
        <v>0</v>
      </c>
      <c r="R815" s="48">
        <f t="shared" si="257"/>
        <v>5558.2</v>
      </c>
      <c r="S815" s="48">
        <v>555.82000000000005</v>
      </c>
      <c r="T815" s="48">
        <v>0</v>
      </c>
      <c r="U815" s="48">
        <f t="shared" si="258"/>
        <v>555.82000000000005</v>
      </c>
      <c r="V815" s="31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</row>
    <row r="816" spans="1:37" x14ac:dyDescent="0.4">
      <c r="A816" s="33">
        <v>703</v>
      </c>
      <c r="B816" s="33">
        <v>637</v>
      </c>
      <c r="C816" s="31" t="s">
        <v>55</v>
      </c>
      <c r="D816" s="33" t="s">
        <v>26</v>
      </c>
      <c r="E816" s="25">
        <v>4.5</v>
      </c>
      <c r="F816" s="45">
        <f t="shared" si="240"/>
        <v>7929.18</v>
      </c>
      <c r="G816" s="45">
        <f t="shared" si="241"/>
        <v>0</v>
      </c>
      <c r="H816" s="45">
        <f t="shared" si="242"/>
        <v>7929.18</v>
      </c>
      <c r="I816" s="25">
        <v>1762.04</v>
      </c>
      <c r="J816" s="25"/>
      <c r="K816" s="25"/>
      <c r="L816" s="24"/>
      <c r="M816" s="24"/>
      <c r="N816" s="24"/>
      <c r="O816" s="65">
        <f t="shared" si="262"/>
        <v>2466.86</v>
      </c>
      <c r="P816" s="47">
        <f>E816*S816</f>
        <v>14216.85</v>
      </c>
      <c r="Q816" s="47">
        <f>E816*T816</f>
        <v>0</v>
      </c>
      <c r="R816" s="48">
        <f t="shared" si="257"/>
        <v>14216.85</v>
      </c>
      <c r="S816" s="48">
        <v>3159.3</v>
      </c>
      <c r="T816" s="48">
        <v>0</v>
      </c>
      <c r="U816" s="48">
        <f t="shared" si="258"/>
        <v>3159.3</v>
      </c>
      <c r="V816" s="31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</row>
    <row r="817" spans="1:37" x14ac:dyDescent="0.4">
      <c r="A817" s="33">
        <v>704</v>
      </c>
      <c r="B817" s="33">
        <v>638</v>
      </c>
      <c r="C817" s="31" t="s">
        <v>216</v>
      </c>
      <c r="D817" s="33" t="s">
        <v>26</v>
      </c>
      <c r="E817" s="25">
        <v>4.5</v>
      </c>
      <c r="F817" s="45">
        <f t="shared" si="240"/>
        <v>666.36</v>
      </c>
      <c r="G817" s="45">
        <f t="shared" si="241"/>
        <v>0</v>
      </c>
      <c r="H817" s="45">
        <f t="shared" si="242"/>
        <v>666.36</v>
      </c>
      <c r="I817" s="25">
        <v>148.08000000000001</v>
      </c>
      <c r="J817" s="25"/>
      <c r="K817" s="25"/>
      <c r="L817" s="24"/>
      <c r="M817" s="24"/>
      <c r="N817" s="24"/>
      <c r="O817" s="65">
        <f t="shared" si="262"/>
        <v>207.31</v>
      </c>
      <c r="P817" s="47">
        <f>E817*S817</f>
        <v>1194.75</v>
      </c>
      <c r="Q817" s="47">
        <f>E817*T817</f>
        <v>0</v>
      </c>
      <c r="R817" s="48">
        <f t="shared" si="257"/>
        <v>1194.75</v>
      </c>
      <c r="S817" s="48">
        <v>265.5</v>
      </c>
      <c r="T817" s="48">
        <v>0</v>
      </c>
      <c r="U817" s="48">
        <f t="shared" si="258"/>
        <v>265.5</v>
      </c>
      <c r="V817" s="31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</row>
    <row r="818" spans="1:37" ht="42.75" x14ac:dyDescent="0.4">
      <c r="A818" s="33">
        <v>705</v>
      </c>
      <c r="B818" s="33">
        <v>639</v>
      </c>
      <c r="C818" s="31" t="s">
        <v>263</v>
      </c>
      <c r="D818" s="33" t="s">
        <v>34</v>
      </c>
      <c r="E818" s="25">
        <v>0</v>
      </c>
      <c r="F818" s="45">
        <f t="shared" si="240"/>
        <v>0</v>
      </c>
      <c r="G818" s="45">
        <f t="shared" si="241"/>
        <v>0</v>
      </c>
      <c r="H818" s="45">
        <f t="shared" si="242"/>
        <v>0</v>
      </c>
      <c r="I818" s="25">
        <v>11624</v>
      </c>
      <c r="J818" s="25"/>
      <c r="K818" s="25"/>
      <c r="L818" s="24"/>
      <c r="M818" s="24"/>
      <c r="N818" s="24"/>
      <c r="O818" s="65">
        <f t="shared" si="262"/>
        <v>16273.6</v>
      </c>
      <c r="P818" s="47">
        <f>E818*S818</f>
        <v>0</v>
      </c>
      <c r="Q818" s="47">
        <f>E818*T818</f>
        <v>0</v>
      </c>
      <c r="R818" s="48">
        <f t="shared" si="257"/>
        <v>0</v>
      </c>
      <c r="S818" s="48">
        <v>20841.52</v>
      </c>
      <c r="T818" s="48">
        <v>0</v>
      </c>
      <c r="U818" s="48">
        <f t="shared" si="258"/>
        <v>20841.52</v>
      </c>
      <c r="V818" s="31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</row>
    <row r="819" spans="1:37" ht="28.5" x14ac:dyDescent="0.4">
      <c r="A819" s="33">
        <v>706</v>
      </c>
      <c r="B819" s="33">
        <v>640</v>
      </c>
      <c r="C819" s="31" t="s">
        <v>264</v>
      </c>
      <c r="D819" s="33" t="s">
        <v>26</v>
      </c>
      <c r="E819" s="25">
        <v>4.5</v>
      </c>
      <c r="F819" s="45">
        <f t="shared" si="240"/>
        <v>472.5</v>
      </c>
      <c r="G819" s="45">
        <f t="shared" si="241"/>
        <v>1039.5</v>
      </c>
      <c r="H819" s="45">
        <f t="shared" si="242"/>
        <v>1512</v>
      </c>
      <c r="I819" s="25">
        <v>105</v>
      </c>
      <c r="J819" s="25">
        <v>231</v>
      </c>
      <c r="K819" s="25"/>
      <c r="L819" s="24"/>
      <c r="M819" s="24"/>
      <c r="N819" s="24"/>
      <c r="O819" s="65">
        <f t="shared" si="262"/>
        <v>147</v>
      </c>
      <c r="P819" s="47">
        <f>E819*S819</f>
        <v>847.17</v>
      </c>
      <c r="Q819" s="47">
        <f>E819*T819</f>
        <v>1331.28</v>
      </c>
      <c r="R819" s="48">
        <f t="shared" si="257"/>
        <v>2178.4499999999998</v>
      </c>
      <c r="S819" s="48">
        <v>188.26</v>
      </c>
      <c r="T819" s="48">
        <v>295.83999999999997</v>
      </c>
      <c r="U819" s="48">
        <f t="shared" si="258"/>
        <v>484.1</v>
      </c>
      <c r="V819" s="31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</row>
    <row r="820" spans="1:37" ht="42.75" x14ac:dyDescent="0.4">
      <c r="A820" s="33">
        <v>707</v>
      </c>
      <c r="B820" s="33">
        <v>641</v>
      </c>
      <c r="C820" s="31" t="s">
        <v>263</v>
      </c>
      <c r="D820" s="33" t="s">
        <v>34</v>
      </c>
      <c r="E820" s="25">
        <v>0.05</v>
      </c>
      <c r="F820" s="45">
        <f t="shared" si="240"/>
        <v>581.20000000000005</v>
      </c>
      <c r="G820" s="45">
        <f t="shared" si="241"/>
        <v>0</v>
      </c>
      <c r="H820" s="45">
        <f t="shared" si="242"/>
        <v>581.20000000000005</v>
      </c>
      <c r="I820" s="25">
        <v>11624</v>
      </c>
      <c r="J820" s="25"/>
      <c r="K820" s="25"/>
      <c r="L820" s="24"/>
      <c r="M820" s="24"/>
      <c r="N820" s="24"/>
      <c r="O820" s="65">
        <f t="shared" si="262"/>
        <v>16273.6</v>
      </c>
      <c r="P820" s="47">
        <f>E820*S820</f>
        <v>1042.08</v>
      </c>
      <c r="Q820" s="47">
        <f>E820*T820</f>
        <v>0</v>
      </c>
      <c r="R820" s="48">
        <f t="shared" si="257"/>
        <v>1042.08</v>
      </c>
      <c r="S820" s="48">
        <v>20841.52</v>
      </c>
      <c r="T820" s="48">
        <v>0</v>
      </c>
      <c r="U820" s="48">
        <f t="shared" si="258"/>
        <v>20841.52</v>
      </c>
      <c r="V820" s="31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</row>
    <row r="821" spans="1:37" ht="28.5" x14ac:dyDescent="0.4">
      <c r="A821" s="33">
        <v>708</v>
      </c>
      <c r="B821" s="33">
        <v>642</v>
      </c>
      <c r="C821" s="31" t="s">
        <v>272</v>
      </c>
      <c r="D821" s="33" t="s">
        <v>26</v>
      </c>
      <c r="E821" s="25">
        <v>4.5</v>
      </c>
      <c r="F821" s="45">
        <f t="shared" si="240"/>
        <v>3006</v>
      </c>
      <c r="G821" s="45">
        <f t="shared" si="241"/>
        <v>13860</v>
      </c>
      <c r="H821" s="45">
        <f t="shared" si="242"/>
        <v>16866</v>
      </c>
      <c r="I821" s="25">
        <v>668</v>
      </c>
      <c r="J821" s="25">
        <v>3080</v>
      </c>
      <c r="K821" s="25"/>
      <c r="L821" s="24"/>
      <c r="M821" s="24"/>
      <c r="N821" s="24"/>
      <c r="O821" s="65">
        <f t="shared" si="262"/>
        <v>935.2</v>
      </c>
      <c r="P821" s="47">
        <f>E821*S821</f>
        <v>5389.7</v>
      </c>
      <c r="Q821" s="47">
        <f>E821*T821</f>
        <v>17750.43</v>
      </c>
      <c r="R821" s="48">
        <f t="shared" si="257"/>
        <v>23140.13</v>
      </c>
      <c r="S821" s="48">
        <v>1197.71</v>
      </c>
      <c r="T821" s="48">
        <v>3944.54</v>
      </c>
      <c r="U821" s="48">
        <f t="shared" si="258"/>
        <v>5142.25</v>
      </c>
      <c r="V821" s="31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</row>
    <row r="822" spans="1:37" ht="28.5" x14ac:dyDescent="0.4">
      <c r="A822" s="33">
        <v>709</v>
      </c>
      <c r="B822" s="33">
        <v>643</v>
      </c>
      <c r="C822" s="31" t="s">
        <v>388</v>
      </c>
      <c r="D822" s="33" t="s">
        <v>99</v>
      </c>
      <c r="E822" s="25">
        <v>35.020000000000003</v>
      </c>
      <c r="F822" s="45">
        <f t="shared" si="240"/>
        <v>5533.16</v>
      </c>
      <c r="G822" s="45">
        <f t="shared" si="241"/>
        <v>3011.72</v>
      </c>
      <c r="H822" s="45">
        <f t="shared" si="242"/>
        <v>8544.8799999999992</v>
      </c>
      <c r="I822" s="25">
        <v>158</v>
      </c>
      <c r="J822" s="25">
        <v>86</v>
      </c>
      <c r="K822" s="25"/>
      <c r="L822" s="24"/>
      <c r="M822" s="24"/>
      <c r="N822" s="24"/>
      <c r="O822" s="65">
        <f t="shared" si="262"/>
        <v>221.2</v>
      </c>
      <c r="P822" s="47">
        <f>E822*S822</f>
        <v>9920.82</v>
      </c>
      <c r="Q822" s="47">
        <f>E822*T822</f>
        <v>3857.1</v>
      </c>
      <c r="R822" s="48">
        <f t="shared" si="257"/>
        <v>13777.92</v>
      </c>
      <c r="S822" s="48">
        <v>283.29000000000002</v>
      </c>
      <c r="T822" s="48">
        <v>110.14</v>
      </c>
      <c r="U822" s="48">
        <f t="shared" si="258"/>
        <v>393.43</v>
      </c>
      <c r="V822" s="31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</row>
    <row r="823" spans="1:37" x14ac:dyDescent="0.4">
      <c r="A823" s="33">
        <v>710</v>
      </c>
      <c r="B823" s="33">
        <v>644</v>
      </c>
      <c r="C823" s="31" t="s">
        <v>105</v>
      </c>
      <c r="D823" s="33" t="s">
        <v>26</v>
      </c>
      <c r="E823" s="25">
        <v>5.5</v>
      </c>
      <c r="F823" s="45">
        <f t="shared" si="240"/>
        <v>1633.17</v>
      </c>
      <c r="G823" s="45">
        <f t="shared" si="241"/>
        <v>242</v>
      </c>
      <c r="H823" s="45">
        <f t="shared" si="242"/>
        <v>1875.17</v>
      </c>
      <c r="I823" s="25">
        <v>296.94</v>
      </c>
      <c r="J823" s="25">
        <v>44</v>
      </c>
      <c r="K823" s="25"/>
      <c r="L823" s="24"/>
      <c r="M823" s="24"/>
      <c r="N823" s="24"/>
      <c r="O823" s="65">
        <f t="shared" si="262"/>
        <v>415.72</v>
      </c>
      <c r="P823" s="47">
        <f>E823*S823</f>
        <v>2928.26</v>
      </c>
      <c r="Q823" s="47">
        <f>E823*T823</f>
        <v>309.93</v>
      </c>
      <c r="R823" s="48">
        <f t="shared" si="257"/>
        <v>3238.19</v>
      </c>
      <c r="S823" s="48">
        <v>532.41</v>
      </c>
      <c r="T823" s="48">
        <v>56.35</v>
      </c>
      <c r="U823" s="48">
        <f t="shared" si="258"/>
        <v>588.76</v>
      </c>
      <c r="V823" s="31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</row>
    <row r="824" spans="1:37" x14ac:dyDescent="0.4">
      <c r="A824" s="33"/>
      <c r="B824" s="33"/>
      <c r="C824" s="63" t="s">
        <v>390</v>
      </c>
      <c r="D824" s="33"/>
      <c r="E824" s="25"/>
      <c r="F824" s="45">
        <f t="shared" si="240"/>
        <v>0</v>
      </c>
      <c r="G824" s="45">
        <f t="shared" si="241"/>
        <v>0</v>
      </c>
      <c r="H824" s="45">
        <f t="shared" si="242"/>
        <v>0</v>
      </c>
      <c r="I824" s="25"/>
      <c r="J824" s="25"/>
      <c r="K824" s="25"/>
      <c r="L824" s="24"/>
      <c r="M824" s="24"/>
      <c r="N824" s="24"/>
      <c r="O824" s="52"/>
      <c r="P824" s="47">
        <f>E824*S824</f>
        <v>0</v>
      </c>
      <c r="Q824" s="47">
        <f>E824*T824</f>
        <v>0</v>
      </c>
      <c r="R824" s="48">
        <f t="shared" si="257"/>
        <v>0</v>
      </c>
      <c r="S824" s="48">
        <v>0</v>
      </c>
      <c r="T824" s="48">
        <v>0</v>
      </c>
      <c r="U824" s="48">
        <f t="shared" si="258"/>
        <v>0</v>
      </c>
      <c r="V824" s="31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</row>
    <row r="825" spans="1:37" x14ac:dyDescent="0.4">
      <c r="A825" s="33">
        <v>711</v>
      </c>
      <c r="B825" s="33">
        <v>645</v>
      </c>
      <c r="C825" s="31" t="s">
        <v>262</v>
      </c>
      <c r="D825" s="33" t="s">
        <v>34</v>
      </c>
      <c r="E825" s="25">
        <v>0.02</v>
      </c>
      <c r="F825" s="45">
        <f t="shared" si="240"/>
        <v>475.14</v>
      </c>
      <c r="G825" s="45">
        <f t="shared" si="241"/>
        <v>0</v>
      </c>
      <c r="H825" s="45">
        <f t="shared" si="242"/>
        <v>475.14</v>
      </c>
      <c r="I825" s="25">
        <v>23757</v>
      </c>
      <c r="J825" s="25"/>
      <c r="K825" s="25"/>
      <c r="L825" s="24"/>
      <c r="M825" s="24"/>
      <c r="N825" s="24"/>
      <c r="O825" s="46">
        <f>I825*$L$3</f>
        <v>40386.9</v>
      </c>
      <c r="P825" s="47">
        <f>E825*S825</f>
        <v>1034.47</v>
      </c>
      <c r="Q825" s="47">
        <f>E825*T825</f>
        <v>0</v>
      </c>
      <c r="R825" s="48">
        <f t="shared" si="257"/>
        <v>1034.47</v>
      </c>
      <c r="S825" s="48">
        <v>51723.3</v>
      </c>
      <c r="T825" s="48">
        <v>0</v>
      </c>
      <c r="U825" s="48">
        <f t="shared" si="258"/>
        <v>51723.3</v>
      </c>
      <c r="V825" s="31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</row>
    <row r="826" spans="1:37" x14ac:dyDescent="0.4">
      <c r="A826" s="33">
        <v>712</v>
      </c>
      <c r="B826" s="33">
        <v>646</v>
      </c>
      <c r="C826" s="31" t="s">
        <v>387</v>
      </c>
      <c r="D826" s="33" t="s">
        <v>101</v>
      </c>
      <c r="E826" s="25">
        <v>2</v>
      </c>
      <c r="F826" s="45">
        <f t="shared" si="240"/>
        <v>620</v>
      </c>
      <c r="G826" s="45">
        <f t="shared" si="241"/>
        <v>0</v>
      </c>
      <c r="H826" s="45">
        <f t="shared" si="242"/>
        <v>620</v>
      </c>
      <c r="I826" s="25">
        <v>310</v>
      </c>
      <c r="J826" s="25"/>
      <c r="K826" s="25"/>
      <c r="L826" s="24"/>
      <c r="M826" s="24"/>
      <c r="N826" s="24"/>
      <c r="O826" s="65">
        <f t="shared" ref="O826:O834" si="263">I826*$M$3</f>
        <v>434</v>
      </c>
      <c r="P826" s="47">
        <f>E826*S826</f>
        <v>1111.6400000000001</v>
      </c>
      <c r="Q826" s="47">
        <f>E826*T826</f>
        <v>0</v>
      </c>
      <c r="R826" s="48">
        <f t="shared" si="257"/>
        <v>1111.6400000000001</v>
      </c>
      <c r="S826" s="48">
        <v>555.82000000000005</v>
      </c>
      <c r="T826" s="48">
        <v>0</v>
      </c>
      <c r="U826" s="48">
        <f t="shared" si="258"/>
        <v>555.82000000000005</v>
      </c>
      <c r="V826" s="31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</row>
    <row r="827" spans="1:37" x14ac:dyDescent="0.4">
      <c r="A827" s="33">
        <v>713</v>
      </c>
      <c r="B827" s="33">
        <v>647</v>
      </c>
      <c r="C827" s="31" t="s">
        <v>55</v>
      </c>
      <c r="D827" s="33" t="s">
        <v>26</v>
      </c>
      <c r="E827" s="25">
        <v>0.9</v>
      </c>
      <c r="F827" s="45">
        <f t="shared" si="240"/>
        <v>1585.84</v>
      </c>
      <c r="G827" s="45">
        <f t="shared" si="241"/>
        <v>0</v>
      </c>
      <c r="H827" s="45">
        <f t="shared" si="242"/>
        <v>1585.84</v>
      </c>
      <c r="I827" s="25">
        <v>1762.04</v>
      </c>
      <c r="J827" s="25"/>
      <c r="K827" s="25"/>
      <c r="L827" s="24"/>
      <c r="M827" s="24"/>
      <c r="N827" s="24"/>
      <c r="O827" s="65">
        <f t="shared" si="263"/>
        <v>2466.86</v>
      </c>
      <c r="P827" s="47">
        <f>E827*S827</f>
        <v>2843.37</v>
      </c>
      <c r="Q827" s="47">
        <f>E827*T827</f>
        <v>0</v>
      </c>
      <c r="R827" s="48">
        <f t="shared" si="257"/>
        <v>2843.37</v>
      </c>
      <c r="S827" s="48">
        <v>3159.3</v>
      </c>
      <c r="T827" s="48">
        <v>0</v>
      </c>
      <c r="U827" s="48">
        <f t="shared" si="258"/>
        <v>3159.3</v>
      </c>
      <c r="V827" s="31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</row>
    <row r="828" spans="1:37" x14ac:dyDescent="0.4">
      <c r="A828" s="33">
        <v>714</v>
      </c>
      <c r="B828" s="33">
        <v>648</v>
      </c>
      <c r="C828" s="31" t="s">
        <v>216</v>
      </c>
      <c r="D828" s="33" t="s">
        <v>26</v>
      </c>
      <c r="E828" s="25">
        <v>0.9</v>
      </c>
      <c r="F828" s="45">
        <f t="shared" si="240"/>
        <v>133.27000000000001</v>
      </c>
      <c r="G828" s="45">
        <f t="shared" si="241"/>
        <v>0</v>
      </c>
      <c r="H828" s="45">
        <f t="shared" si="242"/>
        <v>133.27000000000001</v>
      </c>
      <c r="I828" s="25">
        <v>148.08000000000001</v>
      </c>
      <c r="J828" s="25"/>
      <c r="K828" s="25"/>
      <c r="L828" s="24"/>
      <c r="M828" s="24"/>
      <c r="N828" s="24"/>
      <c r="O828" s="65">
        <f t="shared" si="263"/>
        <v>207.31</v>
      </c>
      <c r="P828" s="47">
        <f>E828*S828</f>
        <v>238.95</v>
      </c>
      <c r="Q828" s="47">
        <f>E828*T828</f>
        <v>0</v>
      </c>
      <c r="R828" s="48">
        <f t="shared" si="257"/>
        <v>238.95</v>
      </c>
      <c r="S828" s="48">
        <v>265.5</v>
      </c>
      <c r="T828" s="48">
        <v>0</v>
      </c>
      <c r="U828" s="48">
        <f t="shared" si="258"/>
        <v>265.5</v>
      </c>
      <c r="V828" s="31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</row>
    <row r="829" spans="1:37" ht="42.75" x14ac:dyDescent="0.4">
      <c r="A829" s="33">
        <v>715</v>
      </c>
      <c r="B829" s="33">
        <v>649</v>
      </c>
      <c r="C829" s="31" t="s">
        <v>263</v>
      </c>
      <c r="D829" s="33" t="s">
        <v>34</v>
      </c>
      <c r="E829" s="25">
        <v>0</v>
      </c>
      <c r="F829" s="45">
        <f t="shared" si="240"/>
        <v>0</v>
      </c>
      <c r="G829" s="45">
        <f t="shared" si="241"/>
        <v>0</v>
      </c>
      <c r="H829" s="45">
        <f t="shared" si="242"/>
        <v>0</v>
      </c>
      <c r="I829" s="25">
        <v>11624</v>
      </c>
      <c r="J829" s="25"/>
      <c r="K829" s="25"/>
      <c r="L829" s="24"/>
      <c r="M829" s="24"/>
      <c r="N829" s="24"/>
      <c r="O829" s="65">
        <f t="shared" si="263"/>
        <v>16273.6</v>
      </c>
      <c r="P829" s="47">
        <f>E829*S829</f>
        <v>0</v>
      </c>
      <c r="Q829" s="47">
        <f>E829*T829</f>
        <v>0</v>
      </c>
      <c r="R829" s="48">
        <f t="shared" si="257"/>
        <v>0</v>
      </c>
      <c r="S829" s="48">
        <v>20841.52</v>
      </c>
      <c r="T829" s="48">
        <v>0</v>
      </c>
      <c r="U829" s="48">
        <f t="shared" si="258"/>
        <v>20841.52</v>
      </c>
      <c r="V829" s="31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</row>
    <row r="830" spans="1:37" ht="28.5" x14ac:dyDescent="0.4">
      <c r="A830" s="33">
        <v>716</v>
      </c>
      <c r="B830" s="33">
        <v>650</v>
      </c>
      <c r="C830" s="31" t="s">
        <v>264</v>
      </c>
      <c r="D830" s="33" t="s">
        <v>26</v>
      </c>
      <c r="E830" s="25">
        <v>0.9</v>
      </c>
      <c r="F830" s="45">
        <f t="shared" si="240"/>
        <v>94.5</v>
      </c>
      <c r="G830" s="45">
        <f t="shared" si="241"/>
        <v>207.9</v>
      </c>
      <c r="H830" s="45">
        <f t="shared" si="242"/>
        <v>302.39999999999998</v>
      </c>
      <c r="I830" s="25">
        <v>105</v>
      </c>
      <c r="J830" s="25">
        <v>231</v>
      </c>
      <c r="K830" s="25"/>
      <c r="L830" s="24"/>
      <c r="M830" s="24"/>
      <c r="N830" s="24"/>
      <c r="O830" s="65">
        <f t="shared" si="263"/>
        <v>147</v>
      </c>
      <c r="P830" s="47">
        <f>E830*S830</f>
        <v>169.43</v>
      </c>
      <c r="Q830" s="47">
        <f>E830*T830</f>
        <v>266.26</v>
      </c>
      <c r="R830" s="48">
        <f t="shared" si="257"/>
        <v>435.69</v>
      </c>
      <c r="S830" s="48">
        <v>188.26</v>
      </c>
      <c r="T830" s="48">
        <v>295.83999999999997</v>
      </c>
      <c r="U830" s="48">
        <f t="shared" si="258"/>
        <v>484.1</v>
      </c>
      <c r="V830" s="31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</row>
    <row r="831" spans="1:37" ht="42.75" x14ac:dyDescent="0.4">
      <c r="A831" s="33">
        <v>717</v>
      </c>
      <c r="B831" s="33">
        <v>651</v>
      </c>
      <c r="C831" s="31" t="s">
        <v>263</v>
      </c>
      <c r="D831" s="33" t="s">
        <v>34</v>
      </c>
      <c r="E831" s="25">
        <v>0.01</v>
      </c>
      <c r="F831" s="45">
        <f t="shared" si="240"/>
        <v>116.24</v>
      </c>
      <c r="G831" s="45">
        <f t="shared" si="241"/>
        <v>0</v>
      </c>
      <c r="H831" s="45">
        <f t="shared" si="242"/>
        <v>116.24</v>
      </c>
      <c r="I831" s="25">
        <v>11624</v>
      </c>
      <c r="J831" s="25"/>
      <c r="K831" s="25"/>
      <c r="L831" s="24"/>
      <c r="M831" s="24"/>
      <c r="N831" s="24"/>
      <c r="O831" s="65">
        <f t="shared" si="263"/>
        <v>16273.6</v>
      </c>
      <c r="P831" s="47">
        <f>E831*S831</f>
        <v>208.42</v>
      </c>
      <c r="Q831" s="47">
        <f>E831*T831</f>
        <v>0</v>
      </c>
      <c r="R831" s="48">
        <f t="shared" si="257"/>
        <v>208.42</v>
      </c>
      <c r="S831" s="48">
        <v>20841.52</v>
      </c>
      <c r="T831" s="48">
        <v>0</v>
      </c>
      <c r="U831" s="48">
        <f t="shared" si="258"/>
        <v>20841.52</v>
      </c>
      <c r="V831" s="31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</row>
    <row r="832" spans="1:37" ht="28.5" x14ac:dyDescent="0.4">
      <c r="A832" s="33">
        <v>718</v>
      </c>
      <c r="B832" s="33">
        <v>652</v>
      </c>
      <c r="C832" s="31" t="s">
        <v>272</v>
      </c>
      <c r="D832" s="33" t="s">
        <v>26</v>
      </c>
      <c r="E832" s="25">
        <v>0.9</v>
      </c>
      <c r="F832" s="45">
        <f t="shared" si="240"/>
        <v>601.20000000000005</v>
      </c>
      <c r="G832" s="45">
        <f t="shared" si="241"/>
        <v>2772</v>
      </c>
      <c r="H832" s="45">
        <f t="shared" si="242"/>
        <v>3373.2</v>
      </c>
      <c r="I832" s="25">
        <v>668</v>
      </c>
      <c r="J832" s="25">
        <v>3080</v>
      </c>
      <c r="K832" s="25"/>
      <c r="L832" s="24"/>
      <c r="M832" s="24"/>
      <c r="N832" s="24"/>
      <c r="O832" s="65">
        <f t="shared" si="263"/>
        <v>935.2</v>
      </c>
      <c r="P832" s="47">
        <f>E832*S832</f>
        <v>1077.94</v>
      </c>
      <c r="Q832" s="47">
        <f>E832*T832</f>
        <v>3550.09</v>
      </c>
      <c r="R832" s="48">
        <f t="shared" si="257"/>
        <v>4628.03</v>
      </c>
      <c r="S832" s="48">
        <v>1197.71</v>
      </c>
      <c r="T832" s="48">
        <v>3944.54</v>
      </c>
      <c r="U832" s="48">
        <f t="shared" si="258"/>
        <v>5142.25</v>
      </c>
      <c r="V832" s="31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</row>
    <row r="833" spans="1:37" ht="28.5" x14ac:dyDescent="0.4">
      <c r="A833" s="33">
        <v>719</v>
      </c>
      <c r="B833" s="33">
        <v>653</v>
      </c>
      <c r="C833" s="31" t="s">
        <v>388</v>
      </c>
      <c r="D833" s="33" t="s">
        <v>99</v>
      </c>
      <c r="E833" s="25">
        <v>35.020000000000003</v>
      </c>
      <c r="F833" s="45">
        <f t="shared" si="240"/>
        <v>5533.16</v>
      </c>
      <c r="G833" s="45">
        <f t="shared" si="241"/>
        <v>3011.72</v>
      </c>
      <c r="H833" s="45">
        <f t="shared" si="242"/>
        <v>8544.8799999999992</v>
      </c>
      <c r="I833" s="25">
        <v>158</v>
      </c>
      <c r="J833" s="25">
        <v>86</v>
      </c>
      <c r="K833" s="25"/>
      <c r="L833" s="24"/>
      <c r="M833" s="24"/>
      <c r="N833" s="24"/>
      <c r="O833" s="65">
        <f t="shared" si="263"/>
        <v>221.2</v>
      </c>
      <c r="P833" s="47">
        <f>E833*S833</f>
        <v>9920.82</v>
      </c>
      <c r="Q833" s="47">
        <f>E833*T833</f>
        <v>3857.1</v>
      </c>
      <c r="R833" s="48">
        <f t="shared" si="257"/>
        <v>13777.92</v>
      </c>
      <c r="S833" s="48">
        <v>283.29000000000002</v>
      </c>
      <c r="T833" s="48">
        <v>110.14</v>
      </c>
      <c r="U833" s="48">
        <f t="shared" si="258"/>
        <v>393.43</v>
      </c>
      <c r="V833" s="31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</row>
    <row r="834" spans="1:37" x14ac:dyDescent="0.4">
      <c r="A834" s="33">
        <v>720</v>
      </c>
      <c r="B834" s="33">
        <v>654</v>
      </c>
      <c r="C834" s="31" t="s">
        <v>105</v>
      </c>
      <c r="D834" s="33" t="s">
        <v>26</v>
      </c>
      <c r="E834" s="25">
        <v>1.1000000000000001</v>
      </c>
      <c r="F834" s="45">
        <f t="shared" si="240"/>
        <v>326.63</v>
      </c>
      <c r="G834" s="45">
        <f t="shared" si="241"/>
        <v>48.4</v>
      </c>
      <c r="H834" s="45">
        <f t="shared" si="242"/>
        <v>375.03</v>
      </c>
      <c r="I834" s="25">
        <v>296.94</v>
      </c>
      <c r="J834" s="25">
        <v>44</v>
      </c>
      <c r="K834" s="25"/>
      <c r="L834" s="24"/>
      <c r="M834" s="24"/>
      <c r="N834" s="24"/>
      <c r="O834" s="65">
        <f t="shared" si="263"/>
        <v>415.72</v>
      </c>
      <c r="P834" s="47">
        <f>E834*S834</f>
        <v>585.65</v>
      </c>
      <c r="Q834" s="47">
        <f>E834*T834</f>
        <v>61.99</v>
      </c>
      <c r="R834" s="48">
        <f t="shared" si="257"/>
        <v>647.64</v>
      </c>
      <c r="S834" s="48">
        <v>532.41</v>
      </c>
      <c r="T834" s="48">
        <v>56.35</v>
      </c>
      <c r="U834" s="48">
        <f t="shared" si="258"/>
        <v>588.76</v>
      </c>
      <c r="V834" s="31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</row>
    <row r="835" spans="1:37" x14ac:dyDescent="0.4">
      <c r="A835" s="33"/>
      <c r="B835" s="33"/>
      <c r="C835" s="34" t="s">
        <v>391</v>
      </c>
      <c r="D835" s="33"/>
      <c r="E835" s="25"/>
      <c r="F835" s="45">
        <f t="shared" si="240"/>
        <v>0</v>
      </c>
      <c r="G835" s="45">
        <f t="shared" si="241"/>
        <v>0</v>
      </c>
      <c r="H835" s="45">
        <f t="shared" si="242"/>
        <v>0</v>
      </c>
      <c r="I835" s="25"/>
      <c r="J835" s="25"/>
      <c r="K835" s="25"/>
      <c r="L835" s="24"/>
      <c r="M835" s="24"/>
      <c r="N835" s="24"/>
      <c r="O835" s="52"/>
      <c r="P835" s="47">
        <f>E835*S835</f>
        <v>0</v>
      </c>
      <c r="Q835" s="47">
        <f>E835*T835</f>
        <v>0</v>
      </c>
      <c r="R835" s="48">
        <f t="shared" si="257"/>
        <v>0</v>
      </c>
      <c r="S835" s="48">
        <v>0</v>
      </c>
      <c r="T835" s="48">
        <v>0</v>
      </c>
      <c r="U835" s="48">
        <f t="shared" si="258"/>
        <v>0</v>
      </c>
      <c r="V835" s="31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</row>
    <row r="836" spans="1:37" x14ac:dyDescent="0.4">
      <c r="A836" s="33">
        <v>721</v>
      </c>
      <c r="B836" s="33">
        <v>655</v>
      </c>
      <c r="C836" s="31" t="s">
        <v>262</v>
      </c>
      <c r="D836" s="33" t="s">
        <v>34</v>
      </c>
      <c r="E836" s="25">
        <v>0.02</v>
      </c>
      <c r="F836" s="45">
        <f t="shared" si="240"/>
        <v>475.14</v>
      </c>
      <c r="G836" s="45">
        <f t="shared" si="241"/>
        <v>0</v>
      </c>
      <c r="H836" s="45">
        <f t="shared" si="242"/>
        <v>475.14</v>
      </c>
      <c r="I836" s="25">
        <v>23757</v>
      </c>
      <c r="J836" s="25"/>
      <c r="K836" s="25"/>
      <c r="L836" s="24"/>
      <c r="M836" s="24"/>
      <c r="N836" s="24"/>
      <c r="O836" s="46">
        <f>I836*$L$3</f>
        <v>40386.9</v>
      </c>
      <c r="P836" s="47">
        <f>E836*S836</f>
        <v>1034.47</v>
      </c>
      <c r="Q836" s="47">
        <f>E836*T836</f>
        <v>0</v>
      </c>
      <c r="R836" s="48">
        <f t="shared" si="257"/>
        <v>1034.47</v>
      </c>
      <c r="S836" s="48">
        <v>51723.3</v>
      </c>
      <c r="T836" s="48">
        <v>0</v>
      </c>
      <c r="U836" s="48">
        <f t="shared" si="258"/>
        <v>51723.3</v>
      </c>
      <c r="V836" s="31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</row>
    <row r="837" spans="1:37" x14ac:dyDescent="0.4">
      <c r="A837" s="33">
        <v>722</v>
      </c>
      <c r="B837" s="33">
        <v>656</v>
      </c>
      <c r="C837" s="31" t="s">
        <v>387</v>
      </c>
      <c r="D837" s="33" t="s">
        <v>101</v>
      </c>
      <c r="E837" s="25">
        <v>2</v>
      </c>
      <c r="F837" s="45">
        <f t="shared" si="240"/>
        <v>620</v>
      </c>
      <c r="G837" s="45">
        <f t="shared" si="241"/>
        <v>0</v>
      </c>
      <c r="H837" s="45">
        <f t="shared" si="242"/>
        <v>620</v>
      </c>
      <c r="I837" s="25">
        <v>310</v>
      </c>
      <c r="J837" s="25"/>
      <c r="K837" s="25"/>
      <c r="L837" s="24"/>
      <c r="M837" s="24"/>
      <c r="N837" s="24"/>
      <c r="O837" s="65">
        <f t="shared" ref="O837:O845" si="264">I837*$M$3</f>
        <v>434</v>
      </c>
      <c r="P837" s="47">
        <f>E837*S837</f>
        <v>1111.6400000000001</v>
      </c>
      <c r="Q837" s="47">
        <f>E837*T837</f>
        <v>0</v>
      </c>
      <c r="R837" s="48">
        <f t="shared" si="257"/>
        <v>1111.6400000000001</v>
      </c>
      <c r="S837" s="48">
        <v>555.82000000000005</v>
      </c>
      <c r="T837" s="48">
        <v>0</v>
      </c>
      <c r="U837" s="48">
        <f t="shared" si="258"/>
        <v>555.82000000000005</v>
      </c>
      <c r="V837" s="31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</row>
    <row r="838" spans="1:37" x14ac:dyDescent="0.4">
      <c r="A838" s="33">
        <v>723</v>
      </c>
      <c r="B838" s="33">
        <v>657</v>
      </c>
      <c r="C838" s="31" t="s">
        <v>55</v>
      </c>
      <c r="D838" s="33" t="s">
        <v>26</v>
      </c>
      <c r="E838" s="25">
        <v>0.9</v>
      </c>
      <c r="F838" s="45">
        <f t="shared" si="240"/>
        <v>1585.84</v>
      </c>
      <c r="G838" s="45">
        <f t="shared" si="241"/>
        <v>0</v>
      </c>
      <c r="H838" s="45">
        <f t="shared" si="242"/>
        <v>1585.84</v>
      </c>
      <c r="I838" s="25">
        <v>1762.04</v>
      </c>
      <c r="J838" s="25"/>
      <c r="K838" s="25"/>
      <c r="L838" s="24"/>
      <c r="M838" s="24"/>
      <c r="N838" s="24"/>
      <c r="O838" s="65">
        <f t="shared" si="264"/>
        <v>2466.86</v>
      </c>
      <c r="P838" s="47">
        <f>E838*S838</f>
        <v>2843.37</v>
      </c>
      <c r="Q838" s="47">
        <f>E838*T838</f>
        <v>0</v>
      </c>
      <c r="R838" s="48">
        <f t="shared" si="257"/>
        <v>2843.37</v>
      </c>
      <c r="S838" s="48">
        <v>3159.3</v>
      </c>
      <c r="T838" s="48">
        <v>0</v>
      </c>
      <c r="U838" s="48">
        <f t="shared" si="258"/>
        <v>3159.3</v>
      </c>
      <c r="V838" s="31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</row>
    <row r="839" spans="1:37" x14ac:dyDescent="0.4">
      <c r="A839" s="33">
        <v>724</v>
      </c>
      <c r="B839" s="33">
        <v>658</v>
      </c>
      <c r="C839" s="31" t="s">
        <v>216</v>
      </c>
      <c r="D839" s="33" t="s">
        <v>26</v>
      </c>
      <c r="E839" s="25">
        <v>0.9</v>
      </c>
      <c r="F839" s="45">
        <f t="shared" si="240"/>
        <v>133.27000000000001</v>
      </c>
      <c r="G839" s="45">
        <f t="shared" si="241"/>
        <v>0</v>
      </c>
      <c r="H839" s="45">
        <f t="shared" si="242"/>
        <v>133.27000000000001</v>
      </c>
      <c r="I839" s="25">
        <v>148.08000000000001</v>
      </c>
      <c r="J839" s="25"/>
      <c r="K839" s="25"/>
      <c r="L839" s="24"/>
      <c r="M839" s="24"/>
      <c r="N839" s="24"/>
      <c r="O839" s="65">
        <f t="shared" si="264"/>
        <v>207.31</v>
      </c>
      <c r="P839" s="47">
        <f>E839*S839</f>
        <v>238.95</v>
      </c>
      <c r="Q839" s="47">
        <f>E839*T839</f>
        <v>0</v>
      </c>
      <c r="R839" s="48">
        <f t="shared" si="257"/>
        <v>238.95</v>
      </c>
      <c r="S839" s="48">
        <v>265.5</v>
      </c>
      <c r="T839" s="48">
        <v>0</v>
      </c>
      <c r="U839" s="48">
        <f t="shared" si="258"/>
        <v>265.5</v>
      </c>
      <c r="V839" s="31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</row>
    <row r="840" spans="1:37" ht="42.75" x14ac:dyDescent="0.4">
      <c r="A840" s="33">
        <v>725</v>
      </c>
      <c r="B840" s="33">
        <v>659</v>
      </c>
      <c r="C840" s="31" t="s">
        <v>263</v>
      </c>
      <c r="D840" s="33" t="s">
        <v>34</v>
      </c>
      <c r="E840" s="25">
        <v>0</v>
      </c>
      <c r="F840" s="45">
        <f t="shared" si="240"/>
        <v>0</v>
      </c>
      <c r="G840" s="45">
        <f t="shared" si="241"/>
        <v>0</v>
      </c>
      <c r="H840" s="45">
        <f t="shared" si="242"/>
        <v>0</v>
      </c>
      <c r="I840" s="25">
        <v>11624</v>
      </c>
      <c r="J840" s="25"/>
      <c r="K840" s="25"/>
      <c r="L840" s="24"/>
      <c r="M840" s="24"/>
      <c r="N840" s="24"/>
      <c r="O840" s="65">
        <f t="shared" si="264"/>
        <v>16273.6</v>
      </c>
      <c r="P840" s="47">
        <f>E840*S840</f>
        <v>0</v>
      </c>
      <c r="Q840" s="47">
        <f>E840*T840</f>
        <v>0</v>
      </c>
      <c r="R840" s="48">
        <f t="shared" si="257"/>
        <v>0</v>
      </c>
      <c r="S840" s="48">
        <v>20841.52</v>
      </c>
      <c r="T840" s="48">
        <v>0</v>
      </c>
      <c r="U840" s="48">
        <f t="shared" si="258"/>
        <v>20841.52</v>
      </c>
      <c r="V840" s="31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</row>
    <row r="841" spans="1:37" ht="28.5" x14ac:dyDescent="0.4">
      <c r="A841" s="33">
        <v>726</v>
      </c>
      <c r="B841" s="33">
        <v>660</v>
      </c>
      <c r="C841" s="31" t="s">
        <v>264</v>
      </c>
      <c r="D841" s="33" t="s">
        <v>26</v>
      </c>
      <c r="E841" s="25">
        <v>0.9</v>
      </c>
      <c r="F841" s="45">
        <f t="shared" si="240"/>
        <v>94.5</v>
      </c>
      <c r="G841" s="45">
        <f t="shared" si="241"/>
        <v>207.9</v>
      </c>
      <c r="H841" s="45">
        <f t="shared" si="242"/>
        <v>302.39999999999998</v>
      </c>
      <c r="I841" s="25">
        <v>105</v>
      </c>
      <c r="J841" s="25">
        <v>231</v>
      </c>
      <c r="K841" s="25"/>
      <c r="L841" s="24"/>
      <c r="M841" s="24"/>
      <c r="N841" s="24"/>
      <c r="O841" s="65">
        <f t="shared" si="264"/>
        <v>147</v>
      </c>
      <c r="P841" s="47">
        <f>E841*S841</f>
        <v>169.43</v>
      </c>
      <c r="Q841" s="47">
        <f>E841*T841</f>
        <v>266.26</v>
      </c>
      <c r="R841" s="48">
        <f t="shared" ref="R841:R904" si="265">P841+Q841</f>
        <v>435.69</v>
      </c>
      <c r="S841" s="48">
        <v>188.26</v>
      </c>
      <c r="T841" s="48">
        <v>295.83999999999997</v>
      </c>
      <c r="U841" s="48">
        <f t="shared" ref="U841:U904" si="266">S841+T841</f>
        <v>484.1</v>
      </c>
      <c r="V841" s="31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</row>
    <row r="842" spans="1:37" ht="42.75" x14ac:dyDescent="0.4">
      <c r="A842" s="33">
        <v>727</v>
      </c>
      <c r="B842" s="33">
        <v>661</v>
      </c>
      <c r="C842" s="31" t="s">
        <v>263</v>
      </c>
      <c r="D842" s="33" t="s">
        <v>34</v>
      </c>
      <c r="E842" s="25">
        <v>0.01</v>
      </c>
      <c r="F842" s="45">
        <f t="shared" si="240"/>
        <v>116.24</v>
      </c>
      <c r="G842" s="45">
        <f t="shared" si="241"/>
        <v>0</v>
      </c>
      <c r="H842" s="45">
        <f t="shared" si="242"/>
        <v>116.24</v>
      </c>
      <c r="I842" s="25">
        <v>11624</v>
      </c>
      <c r="J842" s="25"/>
      <c r="K842" s="25"/>
      <c r="L842" s="24"/>
      <c r="M842" s="24"/>
      <c r="N842" s="24"/>
      <c r="O842" s="65">
        <f t="shared" si="264"/>
        <v>16273.6</v>
      </c>
      <c r="P842" s="47">
        <f>E842*S842</f>
        <v>208.42</v>
      </c>
      <c r="Q842" s="47">
        <f>E842*T842</f>
        <v>0</v>
      </c>
      <c r="R842" s="48">
        <f t="shared" si="265"/>
        <v>208.42</v>
      </c>
      <c r="S842" s="48">
        <v>20841.52</v>
      </c>
      <c r="T842" s="48">
        <v>0</v>
      </c>
      <c r="U842" s="48">
        <f t="shared" si="266"/>
        <v>20841.52</v>
      </c>
      <c r="V842" s="31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</row>
    <row r="843" spans="1:37" ht="28.5" x14ac:dyDescent="0.4">
      <c r="A843" s="33">
        <v>728</v>
      </c>
      <c r="B843" s="33">
        <v>662</v>
      </c>
      <c r="C843" s="31" t="s">
        <v>272</v>
      </c>
      <c r="D843" s="33" t="s">
        <v>26</v>
      </c>
      <c r="E843" s="25">
        <v>0.9</v>
      </c>
      <c r="F843" s="45">
        <f t="shared" si="240"/>
        <v>601.20000000000005</v>
      </c>
      <c r="G843" s="45">
        <f t="shared" si="241"/>
        <v>2772</v>
      </c>
      <c r="H843" s="45">
        <f t="shared" si="242"/>
        <v>3373.2</v>
      </c>
      <c r="I843" s="25">
        <v>668</v>
      </c>
      <c r="J843" s="25">
        <v>3080</v>
      </c>
      <c r="K843" s="25"/>
      <c r="L843" s="24"/>
      <c r="M843" s="24"/>
      <c r="N843" s="24"/>
      <c r="O843" s="65">
        <f t="shared" si="264"/>
        <v>935.2</v>
      </c>
      <c r="P843" s="47">
        <f>E843*S843</f>
        <v>1077.94</v>
      </c>
      <c r="Q843" s="47">
        <f>E843*T843</f>
        <v>3550.09</v>
      </c>
      <c r="R843" s="48">
        <f t="shared" si="265"/>
        <v>4628.03</v>
      </c>
      <c r="S843" s="48">
        <v>1197.71</v>
      </c>
      <c r="T843" s="48">
        <v>3944.54</v>
      </c>
      <c r="U843" s="48">
        <f t="shared" si="266"/>
        <v>5142.25</v>
      </c>
      <c r="V843" s="31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</row>
    <row r="844" spans="1:37" ht="28.5" x14ac:dyDescent="0.4">
      <c r="A844" s="33">
        <v>729</v>
      </c>
      <c r="B844" s="33">
        <v>663</v>
      </c>
      <c r="C844" s="31" t="s">
        <v>388</v>
      </c>
      <c r="D844" s="33" t="s">
        <v>99</v>
      </c>
      <c r="E844" s="25">
        <v>35.020000000000003</v>
      </c>
      <c r="F844" s="45">
        <f t="shared" si="240"/>
        <v>5533.16</v>
      </c>
      <c r="G844" s="45">
        <f t="shared" si="241"/>
        <v>3011.72</v>
      </c>
      <c r="H844" s="45">
        <f t="shared" si="242"/>
        <v>8544.8799999999992</v>
      </c>
      <c r="I844" s="25">
        <v>158</v>
      </c>
      <c r="J844" s="25">
        <v>86</v>
      </c>
      <c r="K844" s="25"/>
      <c r="L844" s="24"/>
      <c r="M844" s="24"/>
      <c r="N844" s="24"/>
      <c r="O844" s="65">
        <f t="shared" si="264"/>
        <v>221.2</v>
      </c>
      <c r="P844" s="47">
        <f>E844*S844</f>
        <v>9920.82</v>
      </c>
      <c r="Q844" s="47">
        <f>E844*T844</f>
        <v>3857.1</v>
      </c>
      <c r="R844" s="48">
        <f t="shared" si="265"/>
        <v>13777.92</v>
      </c>
      <c r="S844" s="48">
        <v>283.29000000000002</v>
      </c>
      <c r="T844" s="48">
        <v>110.14</v>
      </c>
      <c r="U844" s="48">
        <f t="shared" si="266"/>
        <v>393.43</v>
      </c>
      <c r="V844" s="31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</row>
    <row r="845" spans="1:37" x14ac:dyDescent="0.4">
      <c r="A845" s="33">
        <v>730</v>
      </c>
      <c r="B845" s="33">
        <v>664</v>
      </c>
      <c r="C845" s="31" t="s">
        <v>105</v>
      </c>
      <c r="D845" s="33" t="s">
        <v>26</v>
      </c>
      <c r="E845" s="25">
        <v>1.1000000000000001</v>
      </c>
      <c r="F845" s="45">
        <f t="shared" si="240"/>
        <v>326.63</v>
      </c>
      <c r="G845" s="45">
        <f t="shared" si="241"/>
        <v>48.4</v>
      </c>
      <c r="H845" s="45">
        <f t="shared" si="242"/>
        <v>375.03</v>
      </c>
      <c r="I845" s="25">
        <v>296.94</v>
      </c>
      <c r="J845" s="25">
        <v>44</v>
      </c>
      <c r="K845" s="25"/>
      <c r="L845" s="24"/>
      <c r="M845" s="24"/>
      <c r="N845" s="24"/>
      <c r="O845" s="65">
        <f t="shared" si="264"/>
        <v>415.72</v>
      </c>
      <c r="P845" s="47">
        <f>E845*S845</f>
        <v>585.65</v>
      </c>
      <c r="Q845" s="47">
        <f>E845*T845</f>
        <v>61.99</v>
      </c>
      <c r="R845" s="48">
        <f t="shared" si="265"/>
        <v>647.64</v>
      </c>
      <c r="S845" s="48">
        <v>532.41</v>
      </c>
      <c r="T845" s="48">
        <v>56.35</v>
      </c>
      <c r="U845" s="48">
        <f t="shared" si="266"/>
        <v>588.76</v>
      </c>
      <c r="V845" s="31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</row>
    <row r="846" spans="1:37" x14ac:dyDescent="0.4">
      <c r="A846" s="33"/>
      <c r="B846" s="33"/>
      <c r="C846" s="34" t="s">
        <v>392</v>
      </c>
      <c r="D846" s="33"/>
      <c r="E846" s="25"/>
      <c r="F846" s="45">
        <f t="shared" si="240"/>
        <v>0</v>
      </c>
      <c r="G846" s="45">
        <f t="shared" si="241"/>
        <v>0</v>
      </c>
      <c r="H846" s="45">
        <f t="shared" si="242"/>
        <v>0</v>
      </c>
      <c r="I846" s="25"/>
      <c r="J846" s="25"/>
      <c r="K846" s="25"/>
      <c r="L846" s="24"/>
      <c r="M846" s="24"/>
      <c r="N846" s="24"/>
      <c r="O846" s="52"/>
      <c r="P846" s="47">
        <f>E846*S846</f>
        <v>0</v>
      </c>
      <c r="Q846" s="47">
        <f>E846*T846</f>
        <v>0</v>
      </c>
      <c r="R846" s="48">
        <f t="shared" si="265"/>
        <v>0</v>
      </c>
      <c r="S846" s="48">
        <v>0</v>
      </c>
      <c r="T846" s="48">
        <v>0</v>
      </c>
      <c r="U846" s="48">
        <f t="shared" si="266"/>
        <v>0</v>
      </c>
      <c r="V846" s="31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</row>
    <row r="847" spans="1:37" x14ac:dyDescent="0.4">
      <c r="A847" s="33">
        <v>731</v>
      </c>
      <c r="B847" s="33">
        <v>665</v>
      </c>
      <c r="C847" s="31" t="s">
        <v>262</v>
      </c>
      <c r="D847" s="33" t="s">
        <v>34</v>
      </c>
      <c r="E847" s="25">
        <v>0.02</v>
      </c>
      <c r="F847" s="45">
        <f t="shared" si="240"/>
        <v>475.14</v>
      </c>
      <c r="G847" s="45">
        <f t="shared" si="241"/>
        <v>0</v>
      </c>
      <c r="H847" s="45">
        <f t="shared" si="242"/>
        <v>475.14</v>
      </c>
      <c r="I847" s="25">
        <v>23757</v>
      </c>
      <c r="J847" s="25"/>
      <c r="K847" s="25"/>
      <c r="L847" s="24"/>
      <c r="M847" s="24"/>
      <c r="N847" s="24"/>
      <c r="O847" s="46">
        <f>I847*$L$3</f>
        <v>40386.9</v>
      </c>
      <c r="P847" s="47">
        <f>E847*S847</f>
        <v>1034.47</v>
      </c>
      <c r="Q847" s="47">
        <f>E847*T847</f>
        <v>0</v>
      </c>
      <c r="R847" s="48">
        <f t="shared" si="265"/>
        <v>1034.47</v>
      </c>
      <c r="S847" s="48">
        <v>51723.3</v>
      </c>
      <c r="T847" s="48">
        <v>0</v>
      </c>
      <c r="U847" s="48">
        <f t="shared" si="266"/>
        <v>51723.3</v>
      </c>
      <c r="V847" s="31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</row>
    <row r="848" spans="1:37" x14ac:dyDescent="0.4">
      <c r="A848" s="33">
        <v>732</v>
      </c>
      <c r="B848" s="33">
        <v>666</v>
      </c>
      <c r="C848" s="31" t="s">
        <v>387</v>
      </c>
      <c r="D848" s="33" t="s">
        <v>101</v>
      </c>
      <c r="E848" s="25">
        <v>2</v>
      </c>
      <c r="F848" s="45">
        <f t="shared" si="240"/>
        <v>620</v>
      </c>
      <c r="G848" s="45">
        <f t="shared" si="241"/>
        <v>0</v>
      </c>
      <c r="H848" s="45">
        <f t="shared" si="242"/>
        <v>620</v>
      </c>
      <c r="I848" s="25">
        <v>310</v>
      </c>
      <c r="J848" s="25"/>
      <c r="K848" s="25"/>
      <c r="L848" s="24"/>
      <c r="M848" s="24"/>
      <c r="N848" s="24"/>
      <c r="O848" s="65">
        <f t="shared" ref="O848:O856" si="267">I848*$M$3</f>
        <v>434</v>
      </c>
      <c r="P848" s="47">
        <f>E848*S848</f>
        <v>1111.6400000000001</v>
      </c>
      <c r="Q848" s="47">
        <f>E848*T848</f>
        <v>0</v>
      </c>
      <c r="R848" s="48">
        <f t="shared" si="265"/>
        <v>1111.6400000000001</v>
      </c>
      <c r="S848" s="48">
        <v>555.82000000000005</v>
      </c>
      <c r="T848" s="48">
        <v>0</v>
      </c>
      <c r="U848" s="48">
        <f t="shared" si="266"/>
        <v>555.82000000000005</v>
      </c>
      <c r="V848" s="31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</row>
    <row r="849" spans="1:37" x14ac:dyDescent="0.4">
      <c r="A849" s="33">
        <v>733</v>
      </c>
      <c r="B849" s="33">
        <v>667</v>
      </c>
      <c r="C849" s="31" t="s">
        <v>55</v>
      </c>
      <c r="D849" s="33" t="s">
        <v>26</v>
      </c>
      <c r="E849" s="25">
        <v>0.9</v>
      </c>
      <c r="F849" s="45">
        <f t="shared" si="240"/>
        <v>1585.84</v>
      </c>
      <c r="G849" s="45">
        <f t="shared" si="241"/>
        <v>0</v>
      </c>
      <c r="H849" s="45">
        <f t="shared" si="242"/>
        <v>1585.84</v>
      </c>
      <c r="I849" s="25">
        <v>1762.04</v>
      </c>
      <c r="J849" s="25"/>
      <c r="K849" s="25"/>
      <c r="L849" s="24"/>
      <c r="M849" s="24"/>
      <c r="N849" s="24"/>
      <c r="O849" s="65">
        <f t="shared" si="267"/>
        <v>2466.86</v>
      </c>
      <c r="P849" s="47">
        <f>E849*S849</f>
        <v>2843.37</v>
      </c>
      <c r="Q849" s="47">
        <f>E849*T849</f>
        <v>0</v>
      </c>
      <c r="R849" s="48">
        <f t="shared" si="265"/>
        <v>2843.37</v>
      </c>
      <c r="S849" s="48">
        <v>3159.3</v>
      </c>
      <c r="T849" s="48">
        <v>0</v>
      </c>
      <c r="U849" s="48">
        <f t="shared" si="266"/>
        <v>3159.3</v>
      </c>
      <c r="V849" s="31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</row>
    <row r="850" spans="1:37" x14ac:dyDescent="0.4">
      <c r="A850" s="33">
        <v>734</v>
      </c>
      <c r="B850" s="33">
        <v>668</v>
      </c>
      <c r="C850" s="31" t="s">
        <v>216</v>
      </c>
      <c r="D850" s="33" t="s">
        <v>26</v>
      </c>
      <c r="E850" s="25">
        <v>0.9</v>
      </c>
      <c r="F850" s="45">
        <f t="shared" si="240"/>
        <v>133.27000000000001</v>
      </c>
      <c r="G850" s="45">
        <f t="shared" si="241"/>
        <v>0</v>
      </c>
      <c r="H850" s="45">
        <f t="shared" si="242"/>
        <v>133.27000000000001</v>
      </c>
      <c r="I850" s="25">
        <v>148.08000000000001</v>
      </c>
      <c r="J850" s="25"/>
      <c r="K850" s="25"/>
      <c r="L850" s="24"/>
      <c r="M850" s="24"/>
      <c r="N850" s="24"/>
      <c r="O850" s="65">
        <f t="shared" si="267"/>
        <v>207.31</v>
      </c>
      <c r="P850" s="47">
        <f>E850*S850</f>
        <v>238.95</v>
      </c>
      <c r="Q850" s="47">
        <f>E850*T850</f>
        <v>0</v>
      </c>
      <c r="R850" s="48">
        <f t="shared" si="265"/>
        <v>238.95</v>
      </c>
      <c r="S850" s="48">
        <v>265.5</v>
      </c>
      <c r="T850" s="48">
        <v>0</v>
      </c>
      <c r="U850" s="48">
        <f t="shared" si="266"/>
        <v>265.5</v>
      </c>
      <c r="V850" s="31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</row>
    <row r="851" spans="1:37" ht="42.75" x14ac:dyDescent="0.4">
      <c r="A851" s="33">
        <v>735</v>
      </c>
      <c r="B851" s="33">
        <v>669</v>
      </c>
      <c r="C851" s="31" t="s">
        <v>263</v>
      </c>
      <c r="D851" s="33" t="s">
        <v>34</v>
      </c>
      <c r="E851" s="25">
        <v>0</v>
      </c>
      <c r="F851" s="45">
        <f t="shared" si="240"/>
        <v>0</v>
      </c>
      <c r="G851" s="45">
        <f t="shared" si="241"/>
        <v>0</v>
      </c>
      <c r="H851" s="45">
        <f t="shared" si="242"/>
        <v>0</v>
      </c>
      <c r="I851" s="25">
        <v>11624</v>
      </c>
      <c r="J851" s="25"/>
      <c r="K851" s="25"/>
      <c r="L851" s="24"/>
      <c r="M851" s="24"/>
      <c r="N851" s="24"/>
      <c r="O851" s="65">
        <f t="shared" si="267"/>
        <v>16273.6</v>
      </c>
      <c r="P851" s="47">
        <f>E851*S851</f>
        <v>0</v>
      </c>
      <c r="Q851" s="47">
        <f>E851*T851</f>
        <v>0</v>
      </c>
      <c r="R851" s="48">
        <f t="shared" si="265"/>
        <v>0</v>
      </c>
      <c r="S851" s="48">
        <v>20841.52</v>
      </c>
      <c r="T851" s="48">
        <v>0</v>
      </c>
      <c r="U851" s="48">
        <f t="shared" si="266"/>
        <v>20841.52</v>
      </c>
      <c r="V851" s="31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</row>
    <row r="852" spans="1:37" ht="28.5" x14ac:dyDescent="0.4">
      <c r="A852" s="33">
        <v>736</v>
      </c>
      <c r="B852" s="33">
        <v>670</v>
      </c>
      <c r="C852" s="31" t="s">
        <v>264</v>
      </c>
      <c r="D852" s="33" t="s">
        <v>26</v>
      </c>
      <c r="E852" s="25">
        <v>0.9</v>
      </c>
      <c r="F852" s="45">
        <f t="shared" si="240"/>
        <v>94.5</v>
      </c>
      <c r="G852" s="45">
        <f t="shared" si="241"/>
        <v>207.9</v>
      </c>
      <c r="H852" s="45">
        <f t="shared" si="242"/>
        <v>302.39999999999998</v>
      </c>
      <c r="I852" s="25">
        <v>105</v>
      </c>
      <c r="J852" s="25">
        <v>231</v>
      </c>
      <c r="K852" s="25"/>
      <c r="L852" s="24"/>
      <c r="M852" s="24"/>
      <c r="N852" s="24"/>
      <c r="O852" s="65">
        <f t="shared" si="267"/>
        <v>147</v>
      </c>
      <c r="P852" s="47">
        <f>E852*S852</f>
        <v>169.43</v>
      </c>
      <c r="Q852" s="47">
        <f>E852*T852</f>
        <v>266.26</v>
      </c>
      <c r="R852" s="48">
        <f t="shared" si="265"/>
        <v>435.69</v>
      </c>
      <c r="S852" s="48">
        <v>188.26</v>
      </c>
      <c r="T852" s="48">
        <v>295.83999999999997</v>
      </c>
      <c r="U852" s="48">
        <f t="shared" si="266"/>
        <v>484.1</v>
      </c>
      <c r="V852" s="31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</row>
    <row r="853" spans="1:37" ht="42.75" x14ac:dyDescent="0.4">
      <c r="A853" s="33">
        <v>737</v>
      </c>
      <c r="B853" s="33">
        <v>671</v>
      </c>
      <c r="C853" s="31" t="s">
        <v>263</v>
      </c>
      <c r="D853" s="33" t="s">
        <v>34</v>
      </c>
      <c r="E853" s="25">
        <v>0.01</v>
      </c>
      <c r="F853" s="45">
        <f t="shared" si="240"/>
        <v>116.24</v>
      </c>
      <c r="G853" s="45">
        <f t="shared" si="241"/>
        <v>0</v>
      </c>
      <c r="H853" s="45">
        <f t="shared" si="242"/>
        <v>116.24</v>
      </c>
      <c r="I853" s="25">
        <v>11624</v>
      </c>
      <c r="J853" s="25"/>
      <c r="K853" s="25"/>
      <c r="L853" s="24"/>
      <c r="M853" s="24"/>
      <c r="N853" s="24"/>
      <c r="O853" s="65">
        <f t="shared" si="267"/>
        <v>16273.6</v>
      </c>
      <c r="P853" s="47">
        <f>E853*S853</f>
        <v>208.42</v>
      </c>
      <c r="Q853" s="47">
        <f>E853*T853</f>
        <v>0</v>
      </c>
      <c r="R853" s="48">
        <f t="shared" si="265"/>
        <v>208.42</v>
      </c>
      <c r="S853" s="48">
        <v>20841.52</v>
      </c>
      <c r="T853" s="48">
        <v>0</v>
      </c>
      <c r="U853" s="48">
        <f t="shared" si="266"/>
        <v>20841.52</v>
      </c>
      <c r="V853" s="31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</row>
    <row r="854" spans="1:37" ht="28.5" x14ac:dyDescent="0.4">
      <c r="A854" s="33">
        <v>738</v>
      </c>
      <c r="B854" s="33">
        <v>672</v>
      </c>
      <c r="C854" s="31" t="s">
        <v>272</v>
      </c>
      <c r="D854" s="33" t="s">
        <v>26</v>
      </c>
      <c r="E854" s="25">
        <v>0.9</v>
      </c>
      <c r="F854" s="45">
        <f t="shared" si="240"/>
        <v>601.20000000000005</v>
      </c>
      <c r="G854" s="45">
        <f t="shared" si="241"/>
        <v>2772</v>
      </c>
      <c r="H854" s="45">
        <f t="shared" si="242"/>
        <v>3373.2</v>
      </c>
      <c r="I854" s="25">
        <v>668</v>
      </c>
      <c r="J854" s="25">
        <v>3080</v>
      </c>
      <c r="K854" s="25"/>
      <c r="L854" s="24"/>
      <c r="M854" s="24"/>
      <c r="N854" s="24"/>
      <c r="O854" s="65">
        <f t="shared" si="267"/>
        <v>935.2</v>
      </c>
      <c r="P854" s="47">
        <f>E854*S854</f>
        <v>1077.94</v>
      </c>
      <c r="Q854" s="47">
        <f>E854*T854</f>
        <v>3550.09</v>
      </c>
      <c r="R854" s="48">
        <f t="shared" si="265"/>
        <v>4628.03</v>
      </c>
      <c r="S854" s="48">
        <v>1197.71</v>
      </c>
      <c r="T854" s="48">
        <v>3944.54</v>
      </c>
      <c r="U854" s="48">
        <f t="shared" si="266"/>
        <v>5142.25</v>
      </c>
      <c r="V854" s="31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</row>
    <row r="855" spans="1:37" ht="28.5" x14ac:dyDescent="0.4">
      <c r="A855" s="33">
        <v>739</v>
      </c>
      <c r="B855" s="33">
        <v>673</v>
      </c>
      <c r="C855" s="31" t="s">
        <v>388</v>
      </c>
      <c r="D855" s="33" t="s">
        <v>99</v>
      </c>
      <c r="E855" s="25">
        <v>35.020000000000003</v>
      </c>
      <c r="F855" s="45">
        <f t="shared" si="240"/>
        <v>5533.16</v>
      </c>
      <c r="G855" s="45">
        <f t="shared" si="241"/>
        <v>3011.72</v>
      </c>
      <c r="H855" s="45">
        <f t="shared" si="242"/>
        <v>8544.8799999999992</v>
      </c>
      <c r="I855" s="25">
        <v>158</v>
      </c>
      <c r="J855" s="25">
        <v>86</v>
      </c>
      <c r="K855" s="25"/>
      <c r="L855" s="24"/>
      <c r="M855" s="24"/>
      <c r="N855" s="24"/>
      <c r="O855" s="65">
        <f t="shared" si="267"/>
        <v>221.2</v>
      </c>
      <c r="P855" s="47">
        <f>E855*S855</f>
        <v>9920.82</v>
      </c>
      <c r="Q855" s="47">
        <f>E855*T855</f>
        <v>3857.1</v>
      </c>
      <c r="R855" s="48">
        <f t="shared" si="265"/>
        <v>13777.92</v>
      </c>
      <c r="S855" s="48">
        <v>283.29000000000002</v>
      </c>
      <c r="T855" s="48">
        <v>110.14</v>
      </c>
      <c r="U855" s="48">
        <f t="shared" si="266"/>
        <v>393.43</v>
      </c>
      <c r="V855" s="31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</row>
    <row r="856" spans="1:37" x14ac:dyDescent="0.4">
      <c r="A856" s="33">
        <v>740</v>
      </c>
      <c r="B856" s="33">
        <v>674</v>
      </c>
      <c r="C856" s="31" t="s">
        <v>105</v>
      </c>
      <c r="D856" s="33" t="s">
        <v>26</v>
      </c>
      <c r="E856" s="25">
        <v>1.1000000000000001</v>
      </c>
      <c r="F856" s="45">
        <f t="shared" si="240"/>
        <v>326.63</v>
      </c>
      <c r="G856" s="45">
        <f t="shared" si="241"/>
        <v>48.4</v>
      </c>
      <c r="H856" s="45">
        <f t="shared" si="242"/>
        <v>375.03</v>
      </c>
      <c r="I856" s="25">
        <v>296.94</v>
      </c>
      <c r="J856" s="25">
        <v>44</v>
      </c>
      <c r="K856" s="25"/>
      <c r="L856" s="24"/>
      <c r="M856" s="24"/>
      <c r="N856" s="24"/>
      <c r="O856" s="65">
        <f t="shared" si="267"/>
        <v>415.72</v>
      </c>
      <c r="P856" s="47">
        <f>E856*S856</f>
        <v>585.65</v>
      </c>
      <c r="Q856" s="47">
        <f>E856*T856</f>
        <v>61.99</v>
      </c>
      <c r="R856" s="48">
        <f t="shared" si="265"/>
        <v>647.64</v>
      </c>
      <c r="S856" s="48">
        <v>532.41</v>
      </c>
      <c r="T856" s="48">
        <v>56.35</v>
      </c>
      <c r="U856" s="48">
        <f t="shared" si="266"/>
        <v>588.76</v>
      </c>
      <c r="V856" s="31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</row>
    <row r="857" spans="1:37" x14ac:dyDescent="0.4">
      <c r="A857" s="33"/>
      <c r="B857" s="33"/>
      <c r="C857" s="34" t="s">
        <v>393</v>
      </c>
      <c r="D857" s="33"/>
      <c r="E857" s="25"/>
      <c r="F857" s="45">
        <f t="shared" si="240"/>
        <v>0</v>
      </c>
      <c r="G857" s="45">
        <f t="shared" si="241"/>
        <v>0</v>
      </c>
      <c r="H857" s="45">
        <f t="shared" si="242"/>
        <v>0</v>
      </c>
      <c r="I857" s="25"/>
      <c r="J857" s="25"/>
      <c r="K857" s="25"/>
      <c r="L857" s="24"/>
      <c r="M857" s="24"/>
      <c r="N857" s="24"/>
      <c r="O857" s="52"/>
      <c r="P857" s="47">
        <f>E857*S857</f>
        <v>0</v>
      </c>
      <c r="Q857" s="47">
        <f>E857*T857</f>
        <v>0</v>
      </c>
      <c r="R857" s="48">
        <f t="shared" si="265"/>
        <v>0</v>
      </c>
      <c r="S857" s="48">
        <v>0</v>
      </c>
      <c r="T857" s="48">
        <v>0</v>
      </c>
      <c r="U857" s="48">
        <f t="shared" si="266"/>
        <v>0</v>
      </c>
      <c r="V857" s="31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</row>
    <row r="858" spans="1:37" x14ac:dyDescent="0.4">
      <c r="A858" s="33">
        <v>741</v>
      </c>
      <c r="B858" s="33">
        <v>675</v>
      </c>
      <c r="C858" s="31" t="s">
        <v>262</v>
      </c>
      <c r="D858" s="33" t="s">
        <v>34</v>
      </c>
      <c r="E858" s="25">
        <v>0.04</v>
      </c>
      <c r="F858" s="45">
        <f t="shared" si="240"/>
        <v>950.28</v>
      </c>
      <c r="G858" s="45">
        <f t="shared" si="241"/>
        <v>0</v>
      </c>
      <c r="H858" s="45">
        <f t="shared" si="242"/>
        <v>950.28</v>
      </c>
      <c r="I858" s="25">
        <v>23757</v>
      </c>
      <c r="J858" s="25"/>
      <c r="K858" s="25"/>
      <c r="L858" s="24"/>
      <c r="M858" s="24"/>
      <c r="N858" s="24"/>
      <c r="O858" s="46">
        <f>I858*$L$3</f>
        <v>40386.9</v>
      </c>
      <c r="P858" s="47">
        <f>E858*S858</f>
        <v>2068.9299999999998</v>
      </c>
      <c r="Q858" s="47">
        <f>E858*T858</f>
        <v>0</v>
      </c>
      <c r="R858" s="48">
        <f t="shared" si="265"/>
        <v>2068.9299999999998</v>
      </c>
      <c r="S858" s="48">
        <v>51723.3</v>
      </c>
      <c r="T858" s="48">
        <v>0</v>
      </c>
      <c r="U858" s="48">
        <f t="shared" si="266"/>
        <v>51723.3</v>
      </c>
      <c r="V858" s="31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</row>
    <row r="859" spans="1:37" x14ac:dyDescent="0.4">
      <c r="A859" s="33">
        <v>742</v>
      </c>
      <c r="B859" s="33">
        <v>676</v>
      </c>
      <c r="C859" s="31" t="s">
        <v>387</v>
      </c>
      <c r="D859" s="33" t="s">
        <v>101</v>
      </c>
      <c r="E859" s="25">
        <v>4</v>
      </c>
      <c r="F859" s="45">
        <f t="shared" si="240"/>
        <v>1240</v>
      </c>
      <c r="G859" s="45">
        <f t="shared" si="241"/>
        <v>0</v>
      </c>
      <c r="H859" s="45">
        <f t="shared" si="242"/>
        <v>1240</v>
      </c>
      <c r="I859" s="25">
        <v>310</v>
      </c>
      <c r="J859" s="25"/>
      <c r="K859" s="25"/>
      <c r="L859" s="24"/>
      <c r="M859" s="24"/>
      <c r="N859" s="24"/>
      <c r="O859" s="65">
        <f t="shared" ref="O859:O867" si="268">I859*$M$3</f>
        <v>434</v>
      </c>
      <c r="P859" s="47">
        <f>E859*S859</f>
        <v>2223.2800000000002</v>
      </c>
      <c r="Q859" s="47">
        <f>E859*T859</f>
        <v>0</v>
      </c>
      <c r="R859" s="48">
        <f t="shared" si="265"/>
        <v>2223.2800000000002</v>
      </c>
      <c r="S859" s="48">
        <v>555.82000000000005</v>
      </c>
      <c r="T859" s="48">
        <v>0</v>
      </c>
      <c r="U859" s="48">
        <f t="shared" si="266"/>
        <v>555.82000000000005</v>
      </c>
      <c r="V859" s="31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</row>
    <row r="860" spans="1:37" x14ac:dyDescent="0.4">
      <c r="A860" s="33">
        <v>743</v>
      </c>
      <c r="B860" s="33">
        <v>677</v>
      </c>
      <c r="C860" s="31" t="s">
        <v>55</v>
      </c>
      <c r="D860" s="33" t="s">
        <v>26</v>
      </c>
      <c r="E860" s="25">
        <v>1.8</v>
      </c>
      <c r="F860" s="45">
        <f t="shared" si="240"/>
        <v>3171.67</v>
      </c>
      <c r="G860" s="45">
        <f t="shared" si="241"/>
        <v>0</v>
      </c>
      <c r="H860" s="45">
        <f t="shared" si="242"/>
        <v>3171.67</v>
      </c>
      <c r="I860" s="25">
        <v>1762.04</v>
      </c>
      <c r="J860" s="25"/>
      <c r="K860" s="25"/>
      <c r="L860" s="24"/>
      <c r="M860" s="24"/>
      <c r="N860" s="24"/>
      <c r="O860" s="65">
        <f t="shared" si="268"/>
        <v>2466.86</v>
      </c>
      <c r="P860" s="47">
        <f>E860*S860</f>
        <v>5686.74</v>
      </c>
      <c r="Q860" s="47">
        <f>E860*T860</f>
        <v>0</v>
      </c>
      <c r="R860" s="48">
        <f t="shared" si="265"/>
        <v>5686.74</v>
      </c>
      <c r="S860" s="48">
        <v>3159.3</v>
      </c>
      <c r="T860" s="48">
        <v>0</v>
      </c>
      <c r="U860" s="48">
        <f t="shared" si="266"/>
        <v>3159.3</v>
      </c>
      <c r="V860" s="31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</row>
    <row r="861" spans="1:37" x14ac:dyDescent="0.4">
      <c r="A861" s="33">
        <v>744</v>
      </c>
      <c r="B861" s="33">
        <v>678</v>
      </c>
      <c r="C861" s="31" t="s">
        <v>216</v>
      </c>
      <c r="D861" s="33" t="s">
        <v>26</v>
      </c>
      <c r="E861" s="25">
        <v>1.8</v>
      </c>
      <c r="F861" s="45">
        <f t="shared" si="240"/>
        <v>266.54000000000002</v>
      </c>
      <c r="G861" s="45">
        <f t="shared" si="241"/>
        <v>0</v>
      </c>
      <c r="H861" s="45">
        <f t="shared" si="242"/>
        <v>266.54000000000002</v>
      </c>
      <c r="I861" s="25">
        <v>148.08000000000001</v>
      </c>
      <c r="J861" s="25"/>
      <c r="K861" s="25"/>
      <c r="L861" s="24"/>
      <c r="M861" s="24"/>
      <c r="N861" s="24"/>
      <c r="O861" s="65">
        <f t="shared" si="268"/>
        <v>207.31</v>
      </c>
      <c r="P861" s="47">
        <f>E861*S861</f>
        <v>477.9</v>
      </c>
      <c r="Q861" s="47">
        <f>E861*T861</f>
        <v>0</v>
      </c>
      <c r="R861" s="48">
        <f t="shared" si="265"/>
        <v>477.9</v>
      </c>
      <c r="S861" s="48">
        <v>265.5</v>
      </c>
      <c r="T861" s="48">
        <v>0</v>
      </c>
      <c r="U861" s="48">
        <f t="shared" si="266"/>
        <v>265.5</v>
      </c>
      <c r="V861" s="31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</row>
    <row r="862" spans="1:37" ht="42.75" x14ac:dyDescent="0.4">
      <c r="A862" s="33">
        <v>745</v>
      </c>
      <c r="B862" s="33">
        <v>679</v>
      </c>
      <c r="C862" s="31" t="s">
        <v>263</v>
      </c>
      <c r="D862" s="33" t="s">
        <v>34</v>
      </c>
      <c r="E862" s="25">
        <v>0</v>
      </c>
      <c r="F862" s="45">
        <f t="shared" si="240"/>
        <v>0</v>
      </c>
      <c r="G862" s="45">
        <f t="shared" si="241"/>
        <v>0</v>
      </c>
      <c r="H862" s="45">
        <f t="shared" si="242"/>
        <v>0</v>
      </c>
      <c r="I862" s="25">
        <v>11624</v>
      </c>
      <c r="J862" s="25"/>
      <c r="K862" s="25"/>
      <c r="L862" s="24"/>
      <c r="M862" s="24"/>
      <c r="N862" s="24"/>
      <c r="O862" s="65">
        <f t="shared" si="268"/>
        <v>16273.6</v>
      </c>
      <c r="P862" s="47">
        <f>E862*S862</f>
        <v>0</v>
      </c>
      <c r="Q862" s="47">
        <f>E862*T862</f>
        <v>0</v>
      </c>
      <c r="R862" s="48">
        <f t="shared" si="265"/>
        <v>0</v>
      </c>
      <c r="S862" s="48">
        <v>20841.52</v>
      </c>
      <c r="T862" s="48">
        <v>0</v>
      </c>
      <c r="U862" s="48">
        <f t="shared" si="266"/>
        <v>20841.52</v>
      </c>
      <c r="V862" s="31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</row>
    <row r="863" spans="1:37" ht="28.5" x14ac:dyDescent="0.4">
      <c r="A863" s="33">
        <v>746</v>
      </c>
      <c r="B863" s="33">
        <v>680</v>
      </c>
      <c r="C863" s="31" t="s">
        <v>264</v>
      </c>
      <c r="D863" s="33" t="s">
        <v>26</v>
      </c>
      <c r="E863" s="25">
        <v>1.8</v>
      </c>
      <c r="F863" s="45">
        <f t="shared" si="240"/>
        <v>189</v>
      </c>
      <c r="G863" s="45">
        <f t="shared" si="241"/>
        <v>415.8</v>
      </c>
      <c r="H863" s="45">
        <f t="shared" si="242"/>
        <v>604.79999999999995</v>
      </c>
      <c r="I863" s="25">
        <v>105</v>
      </c>
      <c r="J863" s="25">
        <v>231</v>
      </c>
      <c r="K863" s="25"/>
      <c r="L863" s="24"/>
      <c r="M863" s="24"/>
      <c r="N863" s="24"/>
      <c r="O863" s="65">
        <f t="shared" si="268"/>
        <v>147</v>
      </c>
      <c r="P863" s="47">
        <f>E863*S863</f>
        <v>338.87</v>
      </c>
      <c r="Q863" s="47">
        <f>E863*T863</f>
        <v>532.51</v>
      </c>
      <c r="R863" s="48">
        <f t="shared" si="265"/>
        <v>871.38</v>
      </c>
      <c r="S863" s="48">
        <v>188.26</v>
      </c>
      <c r="T863" s="48">
        <v>295.83999999999997</v>
      </c>
      <c r="U863" s="48">
        <f t="shared" si="266"/>
        <v>484.1</v>
      </c>
      <c r="V863" s="31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</row>
    <row r="864" spans="1:37" ht="42.75" x14ac:dyDescent="0.4">
      <c r="A864" s="33">
        <v>747</v>
      </c>
      <c r="B864" s="33">
        <v>681</v>
      </c>
      <c r="C864" s="31" t="s">
        <v>263</v>
      </c>
      <c r="D864" s="33" t="s">
        <v>34</v>
      </c>
      <c r="E864" s="25">
        <v>0.02</v>
      </c>
      <c r="F864" s="45">
        <f t="shared" si="240"/>
        <v>232.48</v>
      </c>
      <c r="G864" s="45">
        <f t="shared" si="241"/>
        <v>0</v>
      </c>
      <c r="H864" s="45">
        <f t="shared" si="242"/>
        <v>232.48</v>
      </c>
      <c r="I864" s="25">
        <v>11624</v>
      </c>
      <c r="J864" s="25"/>
      <c r="K864" s="25"/>
      <c r="L864" s="24"/>
      <c r="M864" s="24"/>
      <c r="N864" s="24"/>
      <c r="O864" s="65">
        <f t="shared" si="268"/>
        <v>16273.6</v>
      </c>
      <c r="P864" s="47">
        <f>E864*S864</f>
        <v>416.83</v>
      </c>
      <c r="Q864" s="47">
        <f>E864*T864</f>
        <v>0</v>
      </c>
      <c r="R864" s="48">
        <f t="shared" si="265"/>
        <v>416.83</v>
      </c>
      <c r="S864" s="48">
        <v>20841.52</v>
      </c>
      <c r="T864" s="48">
        <v>0</v>
      </c>
      <c r="U864" s="48">
        <f t="shared" si="266"/>
        <v>20841.52</v>
      </c>
      <c r="V864" s="31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</row>
    <row r="865" spans="1:37" ht="28.5" x14ac:dyDescent="0.4">
      <c r="A865" s="33">
        <v>748</v>
      </c>
      <c r="B865" s="33">
        <v>682</v>
      </c>
      <c r="C865" s="31" t="s">
        <v>272</v>
      </c>
      <c r="D865" s="33" t="s">
        <v>26</v>
      </c>
      <c r="E865" s="25">
        <v>1.8</v>
      </c>
      <c r="F865" s="45">
        <f t="shared" si="240"/>
        <v>1202.4000000000001</v>
      </c>
      <c r="G865" s="45">
        <f t="shared" si="241"/>
        <v>5544</v>
      </c>
      <c r="H865" s="45">
        <f t="shared" si="242"/>
        <v>6746.4</v>
      </c>
      <c r="I865" s="25">
        <v>668</v>
      </c>
      <c r="J865" s="25">
        <v>3080</v>
      </c>
      <c r="K865" s="25"/>
      <c r="L865" s="24"/>
      <c r="M865" s="24"/>
      <c r="N865" s="24"/>
      <c r="O865" s="65">
        <f t="shared" si="268"/>
        <v>935.2</v>
      </c>
      <c r="P865" s="47">
        <f>E865*S865</f>
        <v>2155.88</v>
      </c>
      <c r="Q865" s="47">
        <f>E865*T865</f>
        <v>7100.17</v>
      </c>
      <c r="R865" s="48">
        <f t="shared" si="265"/>
        <v>9256.0499999999993</v>
      </c>
      <c r="S865" s="48">
        <v>1197.71</v>
      </c>
      <c r="T865" s="48">
        <v>3944.54</v>
      </c>
      <c r="U865" s="48">
        <f t="shared" si="266"/>
        <v>5142.25</v>
      </c>
      <c r="V865" s="31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</row>
    <row r="866" spans="1:37" ht="28.5" x14ac:dyDescent="0.4">
      <c r="A866" s="33">
        <v>749</v>
      </c>
      <c r="B866" s="33">
        <v>683</v>
      </c>
      <c r="C866" s="31" t="s">
        <v>388</v>
      </c>
      <c r="D866" s="33" t="s">
        <v>99</v>
      </c>
      <c r="E866" s="25">
        <v>35.020000000000003</v>
      </c>
      <c r="F866" s="45">
        <f t="shared" si="240"/>
        <v>5533.16</v>
      </c>
      <c r="G866" s="45">
        <f t="shared" si="241"/>
        <v>3011.72</v>
      </c>
      <c r="H866" s="45">
        <f t="shared" si="242"/>
        <v>8544.8799999999992</v>
      </c>
      <c r="I866" s="25">
        <v>158</v>
      </c>
      <c r="J866" s="25">
        <v>86</v>
      </c>
      <c r="K866" s="25"/>
      <c r="L866" s="24"/>
      <c r="M866" s="24"/>
      <c r="N866" s="24"/>
      <c r="O866" s="65">
        <f t="shared" si="268"/>
        <v>221.2</v>
      </c>
      <c r="P866" s="47">
        <f>E866*S866</f>
        <v>9920.82</v>
      </c>
      <c r="Q866" s="47">
        <f>E866*T866</f>
        <v>3857.1</v>
      </c>
      <c r="R866" s="48">
        <f t="shared" si="265"/>
        <v>13777.92</v>
      </c>
      <c r="S866" s="48">
        <v>283.29000000000002</v>
      </c>
      <c r="T866" s="48">
        <v>110.14</v>
      </c>
      <c r="U866" s="48">
        <f t="shared" si="266"/>
        <v>393.43</v>
      </c>
      <c r="V866" s="31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</row>
    <row r="867" spans="1:37" x14ac:dyDescent="0.4">
      <c r="A867" s="33">
        <v>750</v>
      </c>
      <c r="B867" s="33">
        <v>684</v>
      </c>
      <c r="C867" s="31" t="s">
        <v>105</v>
      </c>
      <c r="D867" s="33" t="s">
        <v>26</v>
      </c>
      <c r="E867" s="25">
        <v>2.2000000000000002</v>
      </c>
      <c r="F867" s="45">
        <f t="shared" si="240"/>
        <v>653.27</v>
      </c>
      <c r="G867" s="45">
        <f t="shared" si="241"/>
        <v>96.8</v>
      </c>
      <c r="H867" s="45">
        <f t="shared" si="242"/>
        <v>750.07</v>
      </c>
      <c r="I867" s="25">
        <v>296.94</v>
      </c>
      <c r="J867" s="25">
        <v>44</v>
      </c>
      <c r="K867" s="25"/>
      <c r="L867" s="24"/>
      <c r="M867" s="24"/>
      <c r="N867" s="24"/>
      <c r="O867" s="65">
        <f t="shared" si="268"/>
        <v>415.72</v>
      </c>
      <c r="P867" s="47">
        <f>E867*S867</f>
        <v>1171.3</v>
      </c>
      <c r="Q867" s="47">
        <f>E867*T867</f>
        <v>123.97</v>
      </c>
      <c r="R867" s="48">
        <f t="shared" si="265"/>
        <v>1295.27</v>
      </c>
      <c r="S867" s="48">
        <v>532.41</v>
      </c>
      <c r="T867" s="48">
        <v>56.35</v>
      </c>
      <c r="U867" s="48">
        <f t="shared" si="266"/>
        <v>588.76</v>
      </c>
      <c r="V867" s="31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</row>
    <row r="868" spans="1:37" x14ac:dyDescent="0.4">
      <c r="A868" s="33"/>
      <c r="B868" s="33"/>
      <c r="C868" s="34" t="s">
        <v>224</v>
      </c>
      <c r="D868" s="33"/>
      <c r="E868" s="25"/>
      <c r="F868" s="45">
        <f t="shared" si="240"/>
        <v>0</v>
      </c>
      <c r="G868" s="45">
        <f t="shared" si="241"/>
        <v>0</v>
      </c>
      <c r="H868" s="45">
        <f t="shared" si="242"/>
        <v>0</v>
      </c>
      <c r="I868" s="25"/>
      <c r="J868" s="25"/>
      <c r="K868" s="25"/>
      <c r="L868" s="24"/>
      <c r="M868" s="24"/>
      <c r="N868" s="24"/>
      <c r="O868" s="52"/>
      <c r="P868" s="47">
        <f>E868*S868</f>
        <v>0</v>
      </c>
      <c r="Q868" s="47">
        <f>E868*T868</f>
        <v>0</v>
      </c>
      <c r="R868" s="48">
        <f t="shared" si="265"/>
        <v>0</v>
      </c>
      <c r="S868" s="48">
        <v>0</v>
      </c>
      <c r="T868" s="48">
        <v>0</v>
      </c>
      <c r="U868" s="48">
        <f t="shared" si="266"/>
        <v>0</v>
      </c>
      <c r="V868" s="31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</row>
    <row r="869" spans="1:37" x14ac:dyDescent="0.4">
      <c r="A869" s="33">
        <v>751</v>
      </c>
      <c r="B869" s="33">
        <v>685</v>
      </c>
      <c r="C869" s="31" t="s">
        <v>262</v>
      </c>
      <c r="D869" s="33" t="s">
        <v>34</v>
      </c>
      <c r="E869" s="25">
        <v>0.03</v>
      </c>
      <c r="F869" s="45">
        <f t="shared" si="240"/>
        <v>712.71</v>
      </c>
      <c r="G869" s="45">
        <f t="shared" si="241"/>
        <v>0</v>
      </c>
      <c r="H869" s="45">
        <f t="shared" si="242"/>
        <v>712.71</v>
      </c>
      <c r="I869" s="25">
        <v>23757</v>
      </c>
      <c r="J869" s="25"/>
      <c r="K869" s="25"/>
      <c r="L869" s="24"/>
      <c r="M869" s="24"/>
      <c r="N869" s="24"/>
      <c r="O869" s="46">
        <f>I869*$L$3</f>
        <v>40386.9</v>
      </c>
      <c r="P869" s="47">
        <f>E869*S869</f>
        <v>1551.7</v>
      </c>
      <c r="Q869" s="47">
        <f>E869*T869</f>
        <v>0</v>
      </c>
      <c r="R869" s="48">
        <f t="shared" si="265"/>
        <v>1551.7</v>
      </c>
      <c r="S869" s="48">
        <v>51723.3</v>
      </c>
      <c r="T869" s="48">
        <v>0</v>
      </c>
      <c r="U869" s="48">
        <f t="shared" si="266"/>
        <v>51723.3</v>
      </c>
      <c r="V869" s="31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</row>
    <row r="870" spans="1:37" x14ac:dyDescent="0.4">
      <c r="A870" s="33">
        <v>752</v>
      </c>
      <c r="B870" s="33">
        <v>686</v>
      </c>
      <c r="C870" s="31" t="s">
        <v>387</v>
      </c>
      <c r="D870" s="33" t="s">
        <v>101</v>
      </c>
      <c r="E870" s="25">
        <v>2</v>
      </c>
      <c r="F870" s="45">
        <f t="shared" si="240"/>
        <v>620</v>
      </c>
      <c r="G870" s="45">
        <f t="shared" si="241"/>
        <v>0</v>
      </c>
      <c r="H870" s="45">
        <f t="shared" si="242"/>
        <v>620</v>
      </c>
      <c r="I870" s="25">
        <v>310</v>
      </c>
      <c r="J870" s="25"/>
      <c r="K870" s="25"/>
      <c r="L870" s="24"/>
      <c r="M870" s="24"/>
      <c r="N870" s="24"/>
      <c r="O870" s="65">
        <f t="shared" ref="O870:O878" si="269">I870*$M$3</f>
        <v>434</v>
      </c>
      <c r="P870" s="47">
        <f>E870*S870</f>
        <v>1111.6400000000001</v>
      </c>
      <c r="Q870" s="47">
        <f>E870*T870</f>
        <v>0</v>
      </c>
      <c r="R870" s="48">
        <f t="shared" si="265"/>
        <v>1111.6400000000001</v>
      </c>
      <c r="S870" s="48">
        <v>555.82000000000005</v>
      </c>
      <c r="T870" s="48">
        <v>0</v>
      </c>
      <c r="U870" s="48">
        <f t="shared" si="266"/>
        <v>555.82000000000005</v>
      </c>
      <c r="V870" s="31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</row>
    <row r="871" spans="1:37" x14ac:dyDescent="0.4">
      <c r="A871" s="33">
        <v>753</v>
      </c>
      <c r="B871" s="33">
        <v>687</v>
      </c>
      <c r="C871" s="31" t="s">
        <v>55</v>
      </c>
      <c r="D871" s="33" t="s">
        <v>26</v>
      </c>
      <c r="E871" s="25">
        <v>1.1000000000000001</v>
      </c>
      <c r="F871" s="45">
        <f t="shared" si="240"/>
        <v>1938.24</v>
      </c>
      <c r="G871" s="45">
        <f t="shared" si="241"/>
        <v>0</v>
      </c>
      <c r="H871" s="45">
        <f t="shared" si="242"/>
        <v>1938.24</v>
      </c>
      <c r="I871" s="25">
        <v>1762.04</v>
      </c>
      <c r="J871" s="25"/>
      <c r="K871" s="25"/>
      <c r="L871" s="24"/>
      <c r="M871" s="24"/>
      <c r="N871" s="24"/>
      <c r="O871" s="65">
        <f t="shared" si="269"/>
        <v>2466.86</v>
      </c>
      <c r="P871" s="47">
        <f>E871*S871</f>
        <v>3475.23</v>
      </c>
      <c r="Q871" s="47">
        <f>E871*T871</f>
        <v>0</v>
      </c>
      <c r="R871" s="48">
        <f t="shared" si="265"/>
        <v>3475.23</v>
      </c>
      <c r="S871" s="48">
        <v>3159.3</v>
      </c>
      <c r="T871" s="48">
        <v>0</v>
      </c>
      <c r="U871" s="48">
        <f t="shared" si="266"/>
        <v>3159.3</v>
      </c>
      <c r="V871" s="31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</row>
    <row r="872" spans="1:37" x14ac:dyDescent="0.4">
      <c r="A872" s="33">
        <v>754</v>
      </c>
      <c r="B872" s="33">
        <v>688</v>
      </c>
      <c r="C872" s="31" t="s">
        <v>216</v>
      </c>
      <c r="D872" s="33" t="s">
        <v>26</v>
      </c>
      <c r="E872" s="25">
        <v>1.1000000000000001</v>
      </c>
      <c r="F872" s="45">
        <f t="shared" si="240"/>
        <v>162.88999999999999</v>
      </c>
      <c r="G872" s="45">
        <f t="shared" si="241"/>
        <v>0</v>
      </c>
      <c r="H872" s="45">
        <f t="shared" si="242"/>
        <v>162.88999999999999</v>
      </c>
      <c r="I872" s="25">
        <v>148.08000000000001</v>
      </c>
      <c r="J872" s="25"/>
      <c r="K872" s="25"/>
      <c r="L872" s="24"/>
      <c r="M872" s="24"/>
      <c r="N872" s="24"/>
      <c r="O872" s="65">
        <f t="shared" si="269"/>
        <v>207.31</v>
      </c>
      <c r="P872" s="47">
        <f>E872*S872</f>
        <v>292.05</v>
      </c>
      <c r="Q872" s="47">
        <f>E872*T872</f>
        <v>0</v>
      </c>
      <c r="R872" s="48">
        <f t="shared" si="265"/>
        <v>292.05</v>
      </c>
      <c r="S872" s="48">
        <v>265.5</v>
      </c>
      <c r="T872" s="48">
        <v>0</v>
      </c>
      <c r="U872" s="48">
        <f t="shared" si="266"/>
        <v>265.5</v>
      </c>
      <c r="V872" s="31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</row>
    <row r="873" spans="1:37" ht="42.75" x14ac:dyDescent="0.4">
      <c r="A873" s="33">
        <v>755</v>
      </c>
      <c r="B873" s="33">
        <v>689</v>
      </c>
      <c r="C873" s="31" t="s">
        <v>263</v>
      </c>
      <c r="D873" s="33" t="s">
        <v>34</v>
      </c>
      <c r="E873" s="25">
        <v>0</v>
      </c>
      <c r="F873" s="45">
        <f t="shared" si="240"/>
        <v>0</v>
      </c>
      <c r="G873" s="45">
        <f t="shared" si="241"/>
        <v>0</v>
      </c>
      <c r="H873" s="45">
        <f t="shared" si="242"/>
        <v>0</v>
      </c>
      <c r="I873" s="25">
        <v>11624</v>
      </c>
      <c r="J873" s="25"/>
      <c r="K873" s="25"/>
      <c r="L873" s="24"/>
      <c r="M873" s="24"/>
      <c r="N873" s="24"/>
      <c r="O873" s="65">
        <f t="shared" si="269"/>
        <v>16273.6</v>
      </c>
      <c r="P873" s="47">
        <f>E873*S873</f>
        <v>0</v>
      </c>
      <c r="Q873" s="47">
        <f>E873*T873</f>
        <v>0</v>
      </c>
      <c r="R873" s="48">
        <f t="shared" si="265"/>
        <v>0</v>
      </c>
      <c r="S873" s="48">
        <v>20841.52</v>
      </c>
      <c r="T873" s="48">
        <v>0</v>
      </c>
      <c r="U873" s="48">
        <f t="shared" si="266"/>
        <v>20841.52</v>
      </c>
      <c r="V873" s="31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</row>
    <row r="874" spans="1:37" ht="28.5" x14ac:dyDescent="0.4">
      <c r="A874" s="33">
        <v>756</v>
      </c>
      <c r="B874" s="33">
        <v>690</v>
      </c>
      <c r="C874" s="31" t="s">
        <v>264</v>
      </c>
      <c r="D874" s="33" t="s">
        <v>26</v>
      </c>
      <c r="E874" s="25">
        <v>1.1000000000000001</v>
      </c>
      <c r="F874" s="45">
        <f t="shared" si="240"/>
        <v>115.5</v>
      </c>
      <c r="G874" s="45">
        <f t="shared" si="241"/>
        <v>254.1</v>
      </c>
      <c r="H874" s="45">
        <f t="shared" si="242"/>
        <v>369.6</v>
      </c>
      <c r="I874" s="25">
        <v>105</v>
      </c>
      <c r="J874" s="25">
        <v>231</v>
      </c>
      <c r="K874" s="25"/>
      <c r="L874" s="24"/>
      <c r="M874" s="24"/>
      <c r="N874" s="24"/>
      <c r="O874" s="65">
        <f t="shared" si="269"/>
        <v>147</v>
      </c>
      <c r="P874" s="47">
        <f>E874*S874</f>
        <v>207.09</v>
      </c>
      <c r="Q874" s="47">
        <f>E874*T874</f>
        <v>325.42</v>
      </c>
      <c r="R874" s="48">
        <f t="shared" si="265"/>
        <v>532.51</v>
      </c>
      <c r="S874" s="48">
        <v>188.26</v>
      </c>
      <c r="T874" s="48">
        <v>295.83999999999997</v>
      </c>
      <c r="U874" s="48">
        <f t="shared" si="266"/>
        <v>484.1</v>
      </c>
      <c r="V874" s="31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</row>
    <row r="875" spans="1:37" ht="42.75" x14ac:dyDescent="0.4">
      <c r="A875" s="33">
        <v>757</v>
      </c>
      <c r="B875" s="33">
        <v>691</v>
      </c>
      <c r="C875" s="31" t="s">
        <v>263</v>
      </c>
      <c r="D875" s="33" t="s">
        <v>34</v>
      </c>
      <c r="E875" s="25">
        <v>0.01</v>
      </c>
      <c r="F875" s="45">
        <f t="shared" si="240"/>
        <v>116.24</v>
      </c>
      <c r="G875" s="45">
        <f t="shared" si="241"/>
        <v>0</v>
      </c>
      <c r="H875" s="45">
        <f t="shared" si="242"/>
        <v>116.24</v>
      </c>
      <c r="I875" s="25">
        <v>11624</v>
      </c>
      <c r="J875" s="25"/>
      <c r="K875" s="25"/>
      <c r="L875" s="24"/>
      <c r="M875" s="24"/>
      <c r="N875" s="24"/>
      <c r="O875" s="65">
        <f t="shared" si="269"/>
        <v>16273.6</v>
      </c>
      <c r="P875" s="47">
        <f>E875*S875</f>
        <v>208.42</v>
      </c>
      <c r="Q875" s="47">
        <f>E875*T875</f>
        <v>0</v>
      </c>
      <c r="R875" s="48">
        <f t="shared" si="265"/>
        <v>208.42</v>
      </c>
      <c r="S875" s="48">
        <v>20841.52</v>
      </c>
      <c r="T875" s="48">
        <v>0</v>
      </c>
      <c r="U875" s="48">
        <f t="shared" si="266"/>
        <v>20841.52</v>
      </c>
      <c r="V875" s="31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</row>
    <row r="876" spans="1:37" ht="28.5" x14ac:dyDescent="0.4">
      <c r="A876" s="33">
        <v>758</v>
      </c>
      <c r="B876" s="33">
        <v>692</v>
      </c>
      <c r="C876" s="31" t="s">
        <v>272</v>
      </c>
      <c r="D876" s="33" t="s">
        <v>26</v>
      </c>
      <c r="E876" s="25">
        <v>1.1000000000000001</v>
      </c>
      <c r="F876" s="45">
        <f t="shared" si="240"/>
        <v>734.8</v>
      </c>
      <c r="G876" s="45">
        <f t="shared" si="241"/>
        <v>3388</v>
      </c>
      <c r="H876" s="45">
        <f t="shared" si="242"/>
        <v>4122.8</v>
      </c>
      <c r="I876" s="25">
        <v>668</v>
      </c>
      <c r="J876" s="25">
        <v>3080</v>
      </c>
      <c r="K876" s="25"/>
      <c r="L876" s="24"/>
      <c r="M876" s="24"/>
      <c r="N876" s="24"/>
      <c r="O876" s="65">
        <f t="shared" si="269"/>
        <v>935.2</v>
      </c>
      <c r="P876" s="47">
        <f>E876*S876</f>
        <v>1317.48</v>
      </c>
      <c r="Q876" s="47">
        <f>E876*T876</f>
        <v>4338.99</v>
      </c>
      <c r="R876" s="48">
        <f t="shared" si="265"/>
        <v>5656.47</v>
      </c>
      <c r="S876" s="48">
        <v>1197.71</v>
      </c>
      <c r="T876" s="48">
        <v>3944.54</v>
      </c>
      <c r="U876" s="48">
        <f t="shared" si="266"/>
        <v>5142.25</v>
      </c>
      <c r="V876" s="31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</row>
    <row r="877" spans="1:37" ht="28.5" x14ac:dyDescent="0.4">
      <c r="A877" s="33">
        <v>759</v>
      </c>
      <c r="B877" s="33">
        <v>693</v>
      </c>
      <c r="C877" s="31" t="s">
        <v>388</v>
      </c>
      <c r="D877" s="33" t="s">
        <v>99</v>
      </c>
      <c r="E877" s="25">
        <v>42.22</v>
      </c>
      <c r="F877" s="45">
        <f t="shared" si="240"/>
        <v>6670.76</v>
      </c>
      <c r="G877" s="45">
        <f t="shared" si="241"/>
        <v>3630.92</v>
      </c>
      <c r="H877" s="45">
        <f t="shared" si="242"/>
        <v>10301.68</v>
      </c>
      <c r="I877" s="25">
        <v>158</v>
      </c>
      <c r="J877" s="25">
        <v>86</v>
      </c>
      <c r="K877" s="25"/>
      <c r="L877" s="24"/>
      <c r="M877" s="24"/>
      <c r="N877" s="24"/>
      <c r="O877" s="65">
        <f t="shared" si="269"/>
        <v>221.2</v>
      </c>
      <c r="P877" s="47">
        <f>E877*S877</f>
        <v>11960.5</v>
      </c>
      <c r="Q877" s="47">
        <f>E877*T877</f>
        <v>4650.1099999999997</v>
      </c>
      <c r="R877" s="48">
        <f t="shared" si="265"/>
        <v>16610.61</v>
      </c>
      <c r="S877" s="48">
        <v>283.29000000000002</v>
      </c>
      <c r="T877" s="48">
        <v>110.14</v>
      </c>
      <c r="U877" s="48">
        <f t="shared" si="266"/>
        <v>393.43</v>
      </c>
      <c r="V877" s="31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</row>
    <row r="878" spans="1:37" x14ac:dyDescent="0.4">
      <c r="A878" s="33">
        <v>760</v>
      </c>
      <c r="B878" s="33">
        <v>694</v>
      </c>
      <c r="C878" s="31" t="s">
        <v>105</v>
      </c>
      <c r="D878" s="33" t="s">
        <v>26</v>
      </c>
      <c r="E878" s="25">
        <v>1.3</v>
      </c>
      <c r="F878" s="45">
        <f t="shared" si="240"/>
        <v>386.02</v>
      </c>
      <c r="G878" s="45">
        <f t="shared" si="241"/>
        <v>57.2</v>
      </c>
      <c r="H878" s="45">
        <f t="shared" si="242"/>
        <v>443.22</v>
      </c>
      <c r="I878" s="25">
        <v>296.94</v>
      </c>
      <c r="J878" s="25">
        <v>44</v>
      </c>
      <c r="K878" s="25"/>
      <c r="L878" s="24"/>
      <c r="M878" s="24"/>
      <c r="N878" s="24"/>
      <c r="O878" s="65">
        <f t="shared" si="269"/>
        <v>415.72</v>
      </c>
      <c r="P878" s="47">
        <f>E878*S878</f>
        <v>692.13</v>
      </c>
      <c r="Q878" s="47">
        <f>E878*T878</f>
        <v>73.260000000000005</v>
      </c>
      <c r="R878" s="48">
        <f t="shared" si="265"/>
        <v>765.39</v>
      </c>
      <c r="S878" s="48">
        <v>532.41</v>
      </c>
      <c r="T878" s="48">
        <v>56.35</v>
      </c>
      <c r="U878" s="48">
        <f t="shared" si="266"/>
        <v>588.76</v>
      </c>
      <c r="V878" s="31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</row>
    <row r="879" spans="1:37" x14ac:dyDescent="0.4">
      <c r="A879" s="33"/>
      <c r="B879" s="33"/>
      <c r="C879" s="34" t="s">
        <v>223</v>
      </c>
      <c r="D879" s="33"/>
      <c r="E879" s="25"/>
      <c r="F879" s="45">
        <f t="shared" si="240"/>
        <v>0</v>
      </c>
      <c r="G879" s="45">
        <f t="shared" si="241"/>
        <v>0</v>
      </c>
      <c r="H879" s="45">
        <f t="shared" si="242"/>
        <v>0</v>
      </c>
      <c r="I879" s="25"/>
      <c r="J879" s="25"/>
      <c r="K879" s="25"/>
      <c r="L879" s="24"/>
      <c r="M879" s="24"/>
      <c r="N879" s="24"/>
      <c r="O879" s="52"/>
      <c r="P879" s="47">
        <f>E879*S879</f>
        <v>0</v>
      </c>
      <c r="Q879" s="47">
        <f>E879*T879</f>
        <v>0</v>
      </c>
      <c r="R879" s="48">
        <f t="shared" si="265"/>
        <v>0</v>
      </c>
      <c r="S879" s="48">
        <v>0</v>
      </c>
      <c r="T879" s="48">
        <v>0</v>
      </c>
      <c r="U879" s="48">
        <f t="shared" si="266"/>
        <v>0</v>
      </c>
      <c r="V879" s="31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</row>
    <row r="880" spans="1:37" x14ac:dyDescent="0.4">
      <c r="A880" s="33"/>
      <c r="B880" s="33"/>
      <c r="C880" s="34" t="s">
        <v>389</v>
      </c>
      <c r="D880" s="33"/>
      <c r="E880" s="25"/>
      <c r="F880" s="45">
        <f t="shared" si="240"/>
        <v>0</v>
      </c>
      <c r="G880" s="45">
        <f t="shared" si="241"/>
        <v>0</v>
      </c>
      <c r="H880" s="45">
        <f t="shared" si="242"/>
        <v>0</v>
      </c>
      <c r="I880" s="25"/>
      <c r="J880" s="25"/>
      <c r="K880" s="25"/>
      <c r="L880" s="24"/>
      <c r="M880" s="24"/>
      <c r="N880" s="24"/>
      <c r="O880" s="52"/>
      <c r="P880" s="47">
        <f>E880*S880</f>
        <v>0</v>
      </c>
      <c r="Q880" s="47">
        <f>E880*T880</f>
        <v>0</v>
      </c>
      <c r="R880" s="48">
        <f t="shared" si="265"/>
        <v>0</v>
      </c>
      <c r="S880" s="48">
        <v>0</v>
      </c>
      <c r="T880" s="48">
        <v>0</v>
      </c>
      <c r="U880" s="48">
        <f t="shared" si="266"/>
        <v>0</v>
      </c>
      <c r="V880" s="31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</row>
    <row r="881" spans="1:37" x14ac:dyDescent="0.4">
      <c r="A881" s="33">
        <v>761</v>
      </c>
      <c r="B881" s="33">
        <v>695</v>
      </c>
      <c r="C881" s="31" t="s">
        <v>262</v>
      </c>
      <c r="D881" s="33" t="s">
        <v>34</v>
      </c>
      <c r="E881" s="25">
        <v>0.04</v>
      </c>
      <c r="F881" s="45">
        <f t="shared" si="240"/>
        <v>950.28</v>
      </c>
      <c r="G881" s="45">
        <f t="shared" si="241"/>
        <v>0</v>
      </c>
      <c r="H881" s="45">
        <f t="shared" si="242"/>
        <v>950.28</v>
      </c>
      <c r="I881" s="25">
        <v>23757</v>
      </c>
      <c r="J881" s="25"/>
      <c r="K881" s="25"/>
      <c r="L881" s="24"/>
      <c r="M881" s="24"/>
      <c r="N881" s="24"/>
      <c r="O881" s="46">
        <f>I881*$L$3</f>
        <v>40386.9</v>
      </c>
      <c r="P881" s="47">
        <f>E881*S881</f>
        <v>2068.9299999999998</v>
      </c>
      <c r="Q881" s="47">
        <f>E881*T881</f>
        <v>0</v>
      </c>
      <c r="R881" s="48">
        <f t="shared" si="265"/>
        <v>2068.9299999999998</v>
      </c>
      <c r="S881" s="48">
        <v>51723.3</v>
      </c>
      <c r="T881" s="48">
        <v>0</v>
      </c>
      <c r="U881" s="48">
        <f t="shared" si="266"/>
        <v>51723.3</v>
      </c>
      <c r="V881" s="31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</row>
    <row r="882" spans="1:37" x14ac:dyDescent="0.4">
      <c r="A882" s="33">
        <v>762</v>
      </c>
      <c r="B882" s="33">
        <v>696</v>
      </c>
      <c r="C882" s="31" t="s">
        <v>387</v>
      </c>
      <c r="D882" s="33" t="s">
        <v>101</v>
      </c>
      <c r="E882" s="25">
        <v>4</v>
      </c>
      <c r="F882" s="45">
        <f t="shared" si="240"/>
        <v>1240</v>
      </c>
      <c r="G882" s="45">
        <f t="shared" si="241"/>
        <v>0</v>
      </c>
      <c r="H882" s="45">
        <f t="shared" si="242"/>
        <v>1240</v>
      </c>
      <c r="I882" s="25">
        <v>310</v>
      </c>
      <c r="J882" s="25"/>
      <c r="K882" s="25"/>
      <c r="L882" s="24"/>
      <c r="M882" s="24"/>
      <c r="N882" s="24"/>
      <c r="O882" s="65">
        <f t="shared" ref="O882:O890" si="270">I882*$M$3</f>
        <v>434</v>
      </c>
      <c r="P882" s="47">
        <f>E882*S882</f>
        <v>2223.2800000000002</v>
      </c>
      <c r="Q882" s="47">
        <f>E882*T882</f>
        <v>0</v>
      </c>
      <c r="R882" s="48">
        <f t="shared" si="265"/>
        <v>2223.2800000000002</v>
      </c>
      <c r="S882" s="48">
        <v>555.82000000000005</v>
      </c>
      <c r="T882" s="48">
        <v>0</v>
      </c>
      <c r="U882" s="48">
        <f t="shared" si="266"/>
        <v>555.82000000000005</v>
      </c>
      <c r="V882" s="31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</row>
    <row r="883" spans="1:37" x14ac:dyDescent="0.4">
      <c r="A883" s="33">
        <v>763</v>
      </c>
      <c r="B883" s="33">
        <v>697</v>
      </c>
      <c r="C883" s="31" t="s">
        <v>55</v>
      </c>
      <c r="D883" s="33" t="s">
        <v>26</v>
      </c>
      <c r="E883" s="25">
        <v>1.8</v>
      </c>
      <c r="F883" s="45">
        <f t="shared" si="240"/>
        <v>3171.67</v>
      </c>
      <c r="G883" s="45">
        <f t="shared" si="241"/>
        <v>0</v>
      </c>
      <c r="H883" s="45">
        <f t="shared" si="242"/>
        <v>3171.67</v>
      </c>
      <c r="I883" s="25">
        <v>1762.04</v>
      </c>
      <c r="J883" s="25"/>
      <c r="K883" s="25"/>
      <c r="L883" s="24"/>
      <c r="M883" s="24"/>
      <c r="N883" s="24"/>
      <c r="O883" s="65">
        <f t="shared" si="270"/>
        <v>2466.86</v>
      </c>
      <c r="P883" s="47">
        <f>E883*S883</f>
        <v>5686.74</v>
      </c>
      <c r="Q883" s="47">
        <f>E883*T883</f>
        <v>0</v>
      </c>
      <c r="R883" s="48">
        <f t="shared" si="265"/>
        <v>5686.74</v>
      </c>
      <c r="S883" s="48">
        <v>3159.3</v>
      </c>
      <c r="T883" s="48">
        <v>0</v>
      </c>
      <c r="U883" s="48">
        <f t="shared" si="266"/>
        <v>3159.3</v>
      </c>
      <c r="V883" s="31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</row>
    <row r="884" spans="1:37" x14ac:dyDescent="0.4">
      <c r="A884" s="33">
        <v>764</v>
      </c>
      <c r="B884" s="33">
        <v>698</v>
      </c>
      <c r="C884" s="31" t="s">
        <v>216</v>
      </c>
      <c r="D884" s="33" t="s">
        <v>26</v>
      </c>
      <c r="E884" s="25">
        <v>1.8</v>
      </c>
      <c r="F884" s="45">
        <f t="shared" si="240"/>
        <v>266.54000000000002</v>
      </c>
      <c r="G884" s="45">
        <f t="shared" si="241"/>
        <v>0</v>
      </c>
      <c r="H884" s="45">
        <f t="shared" si="242"/>
        <v>266.54000000000002</v>
      </c>
      <c r="I884" s="25">
        <v>148.08000000000001</v>
      </c>
      <c r="J884" s="25"/>
      <c r="K884" s="25"/>
      <c r="L884" s="24"/>
      <c r="M884" s="24"/>
      <c r="N884" s="24"/>
      <c r="O884" s="65">
        <f t="shared" si="270"/>
        <v>207.31</v>
      </c>
      <c r="P884" s="47">
        <f>E884*S884</f>
        <v>477.9</v>
      </c>
      <c r="Q884" s="47">
        <f>E884*T884</f>
        <v>0</v>
      </c>
      <c r="R884" s="48">
        <f t="shared" si="265"/>
        <v>477.9</v>
      </c>
      <c r="S884" s="48">
        <v>265.5</v>
      </c>
      <c r="T884" s="48">
        <v>0</v>
      </c>
      <c r="U884" s="48">
        <f t="shared" si="266"/>
        <v>265.5</v>
      </c>
      <c r="V884" s="31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</row>
    <row r="885" spans="1:37" ht="42.75" x14ac:dyDescent="0.4">
      <c r="A885" s="33">
        <v>765</v>
      </c>
      <c r="B885" s="33">
        <v>699</v>
      </c>
      <c r="C885" s="31" t="s">
        <v>263</v>
      </c>
      <c r="D885" s="33" t="s">
        <v>34</v>
      </c>
      <c r="E885" s="25">
        <v>0</v>
      </c>
      <c r="F885" s="45">
        <f t="shared" si="240"/>
        <v>0</v>
      </c>
      <c r="G885" s="45">
        <f t="shared" si="241"/>
        <v>0</v>
      </c>
      <c r="H885" s="45">
        <f t="shared" si="242"/>
        <v>0</v>
      </c>
      <c r="I885" s="25">
        <v>11624</v>
      </c>
      <c r="J885" s="25"/>
      <c r="K885" s="25"/>
      <c r="L885" s="24"/>
      <c r="M885" s="24"/>
      <c r="N885" s="24"/>
      <c r="O885" s="65">
        <f t="shared" si="270"/>
        <v>16273.6</v>
      </c>
      <c r="P885" s="47">
        <f>E885*S885</f>
        <v>0</v>
      </c>
      <c r="Q885" s="47">
        <f>E885*T885</f>
        <v>0</v>
      </c>
      <c r="R885" s="48">
        <f t="shared" si="265"/>
        <v>0</v>
      </c>
      <c r="S885" s="48">
        <v>20841.52</v>
      </c>
      <c r="T885" s="48">
        <v>0</v>
      </c>
      <c r="U885" s="48">
        <f t="shared" si="266"/>
        <v>20841.52</v>
      </c>
      <c r="V885" s="31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</row>
    <row r="886" spans="1:37" ht="28.5" x14ac:dyDescent="0.4">
      <c r="A886" s="33">
        <v>766</v>
      </c>
      <c r="B886" s="33">
        <v>700</v>
      </c>
      <c r="C886" s="31" t="s">
        <v>264</v>
      </c>
      <c r="D886" s="33" t="s">
        <v>26</v>
      </c>
      <c r="E886" s="25">
        <v>1.8</v>
      </c>
      <c r="F886" s="45">
        <f t="shared" si="240"/>
        <v>189</v>
      </c>
      <c r="G886" s="45">
        <f t="shared" si="241"/>
        <v>415.8</v>
      </c>
      <c r="H886" s="45">
        <f t="shared" si="242"/>
        <v>604.79999999999995</v>
      </c>
      <c r="I886" s="25">
        <v>105</v>
      </c>
      <c r="J886" s="25">
        <v>231</v>
      </c>
      <c r="K886" s="25"/>
      <c r="L886" s="24"/>
      <c r="M886" s="24"/>
      <c r="N886" s="24"/>
      <c r="O886" s="65">
        <f t="shared" si="270"/>
        <v>147</v>
      </c>
      <c r="P886" s="47">
        <f>E886*S886</f>
        <v>338.87</v>
      </c>
      <c r="Q886" s="47">
        <f>E886*T886</f>
        <v>532.51</v>
      </c>
      <c r="R886" s="48">
        <f t="shared" si="265"/>
        <v>871.38</v>
      </c>
      <c r="S886" s="48">
        <v>188.26</v>
      </c>
      <c r="T886" s="48">
        <v>295.83999999999997</v>
      </c>
      <c r="U886" s="48">
        <f t="shared" si="266"/>
        <v>484.1</v>
      </c>
      <c r="V886" s="31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</row>
    <row r="887" spans="1:37" ht="42.75" x14ac:dyDescent="0.4">
      <c r="A887" s="33">
        <v>767</v>
      </c>
      <c r="B887" s="33">
        <v>701</v>
      </c>
      <c r="C887" s="31" t="s">
        <v>263</v>
      </c>
      <c r="D887" s="33" t="s">
        <v>34</v>
      </c>
      <c r="E887" s="25">
        <v>0.02</v>
      </c>
      <c r="F887" s="45">
        <f t="shared" si="240"/>
        <v>232.48</v>
      </c>
      <c r="G887" s="45">
        <f t="shared" si="241"/>
        <v>0</v>
      </c>
      <c r="H887" s="45">
        <f t="shared" si="242"/>
        <v>232.48</v>
      </c>
      <c r="I887" s="25">
        <v>11624</v>
      </c>
      <c r="J887" s="25"/>
      <c r="K887" s="25"/>
      <c r="L887" s="24"/>
      <c r="M887" s="24"/>
      <c r="N887" s="24"/>
      <c r="O887" s="65">
        <f t="shared" si="270"/>
        <v>16273.6</v>
      </c>
      <c r="P887" s="47">
        <f>E887*S887</f>
        <v>416.83</v>
      </c>
      <c r="Q887" s="47">
        <f>E887*T887</f>
        <v>0</v>
      </c>
      <c r="R887" s="48">
        <f t="shared" si="265"/>
        <v>416.83</v>
      </c>
      <c r="S887" s="48">
        <v>20841.52</v>
      </c>
      <c r="T887" s="48">
        <v>0</v>
      </c>
      <c r="U887" s="48">
        <f t="shared" si="266"/>
        <v>20841.52</v>
      </c>
      <c r="V887" s="31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</row>
    <row r="888" spans="1:37" ht="28.5" x14ac:dyDescent="0.4">
      <c r="A888" s="33">
        <v>768</v>
      </c>
      <c r="B888" s="33">
        <v>702</v>
      </c>
      <c r="C888" s="31" t="s">
        <v>272</v>
      </c>
      <c r="D888" s="33" t="s">
        <v>26</v>
      </c>
      <c r="E888" s="25">
        <v>1.8</v>
      </c>
      <c r="F888" s="45">
        <f t="shared" si="240"/>
        <v>1202.4000000000001</v>
      </c>
      <c r="G888" s="45">
        <f t="shared" si="241"/>
        <v>5544</v>
      </c>
      <c r="H888" s="45">
        <f t="shared" si="242"/>
        <v>6746.4</v>
      </c>
      <c r="I888" s="25">
        <v>668</v>
      </c>
      <c r="J888" s="25">
        <v>3080</v>
      </c>
      <c r="K888" s="25"/>
      <c r="L888" s="24"/>
      <c r="M888" s="24"/>
      <c r="N888" s="24"/>
      <c r="O888" s="65">
        <f t="shared" si="270"/>
        <v>935.2</v>
      </c>
      <c r="P888" s="47">
        <f>E888*S888</f>
        <v>2155.88</v>
      </c>
      <c r="Q888" s="47">
        <f>E888*T888</f>
        <v>7100.17</v>
      </c>
      <c r="R888" s="48">
        <f t="shared" si="265"/>
        <v>9256.0499999999993</v>
      </c>
      <c r="S888" s="48">
        <v>1197.71</v>
      </c>
      <c r="T888" s="48">
        <v>3944.54</v>
      </c>
      <c r="U888" s="48">
        <f t="shared" si="266"/>
        <v>5142.25</v>
      </c>
      <c r="V888" s="31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</row>
    <row r="889" spans="1:37" ht="28.5" x14ac:dyDescent="0.4">
      <c r="A889" s="33">
        <v>769</v>
      </c>
      <c r="B889" s="33">
        <v>703</v>
      </c>
      <c r="C889" s="31" t="s">
        <v>388</v>
      </c>
      <c r="D889" s="33" t="s">
        <v>99</v>
      </c>
      <c r="E889" s="25">
        <v>35.020000000000003</v>
      </c>
      <c r="F889" s="45">
        <f t="shared" si="240"/>
        <v>5533.16</v>
      </c>
      <c r="G889" s="45">
        <f t="shared" si="241"/>
        <v>3011.72</v>
      </c>
      <c r="H889" s="45">
        <f t="shared" si="242"/>
        <v>8544.8799999999992</v>
      </c>
      <c r="I889" s="25">
        <v>158</v>
      </c>
      <c r="J889" s="25">
        <v>86</v>
      </c>
      <c r="K889" s="25"/>
      <c r="L889" s="24"/>
      <c r="M889" s="24"/>
      <c r="N889" s="24"/>
      <c r="O889" s="65">
        <f t="shared" si="270"/>
        <v>221.2</v>
      </c>
      <c r="P889" s="47">
        <f>E889*S889</f>
        <v>9920.82</v>
      </c>
      <c r="Q889" s="47">
        <f>E889*T889</f>
        <v>3857.1</v>
      </c>
      <c r="R889" s="48">
        <f t="shared" si="265"/>
        <v>13777.92</v>
      </c>
      <c r="S889" s="48">
        <v>283.29000000000002</v>
      </c>
      <c r="T889" s="48">
        <v>110.14</v>
      </c>
      <c r="U889" s="48">
        <f t="shared" si="266"/>
        <v>393.43</v>
      </c>
      <c r="V889" s="31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</row>
    <row r="890" spans="1:37" x14ac:dyDescent="0.4">
      <c r="A890" s="33">
        <v>770</v>
      </c>
      <c r="B890" s="33">
        <v>704</v>
      </c>
      <c r="C890" s="31" t="s">
        <v>105</v>
      </c>
      <c r="D890" s="33" t="s">
        <v>26</v>
      </c>
      <c r="E890" s="25">
        <v>2.2000000000000002</v>
      </c>
      <c r="F890" s="45">
        <f t="shared" si="240"/>
        <v>653.27</v>
      </c>
      <c r="G890" s="45">
        <f t="shared" si="241"/>
        <v>96.8</v>
      </c>
      <c r="H890" s="45">
        <f t="shared" si="242"/>
        <v>750.07</v>
      </c>
      <c r="I890" s="25">
        <v>296.94</v>
      </c>
      <c r="J890" s="25">
        <v>44</v>
      </c>
      <c r="K890" s="25"/>
      <c r="L890" s="24"/>
      <c r="M890" s="24"/>
      <c r="N890" s="24"/>
      <c r="O890" s="65">
        <f t="shared" si="270"/>
        <v>415.72</v>
      </c>
      <c r="P890" s="47">
        <f>E890*S890</f>
        <v>1171.3</v>
      </c>
      <c r="Q890" s="47">
        <f>E890*T890</f>
        <v>123.97</v>
      </c>
      <c r="R890" s="48">
        <f t="shared" si="265"/>
        <v>1295.27</v>
      </c>
      <c r="S890" s="48">
        <v>532.41</v>
      </c>
      <c r="T890" s="48">
        <v>56.35</v>
      </c>
      <c r="U890" s="48">
        <f t="shared" si="266"/>
        <v>588.76</v>
      </c>
      <c r="V890" s="31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</row>
    <row r="891" spans="1:37" x14ac:dyDescent="0.4">
      <c r="A891" s="33"/>
      <c r="B891" s="33"/>
      <c r="C891" s="34" t="s">
        <v>392</v>
      </c>
      <c r="D891" s="33"/>
      <c r="E891" s="25"/>
      <c r="F891" s="45">
        <f t="shared" si="240"/>
        <v>0</v>
      </c>
      <c r="G891" s="45">
        <f t="shared" si="241"/>
        <v>0</v>
      </c>
      <c r="H891" s="45">
        <f t="shared" si="242"/>
        <v>0</v>
      </c>
      <c r="I891" s="25"/>
      <c r="J891" s="25"/>
      <c r="K891" s="25"/>
      <c r="L891" s="24"/>
      <c r="M891" s="24"/>
      <c r="N891" s="24"/>
      <c r="O891" s="52"/>
      <c r="P891" s="47">
        <f>E891*S891</f>
        <v>0</v>
      </c>
      <c r="Q891" s="47">
        <f>E891*T891</f>
        <v>0</v>
      </c>
      <c r="R891" s="48">
        <f t="shared" si="265"/>
        <v>0</v>
      </c>
      <c r="S891" s="48">
        <v>0</v>
      </c>
      <c r="T891" s="48">
        <v>0</v>
      </c>
      <c r="U891" s="48">
        <f t="shared" si="266"/>
        <v>0</v>
      </c>
      <c r="V891" s="31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</row>
    <row r="892" spans="1:37" x14ac:dyDescent="0.4">
      <c r="A892" s="33">
        <v>771</v>
      </c>
      <c r="B892" s="33">
        <v>705</v>
      </c>
      <c r="C892" s="31" t="s">
        <v>262</v>
      </c>
      <c r="D892" s="33" t="s">
        <v>34</v>
      </c>
      <c r="E892" s="25">
        <v>0.04</v>
      </c>
      <c r="F892" s="45">
        <f t="shared" si="240"/>
        <v>950.28</v>
      </c>
      <c r="G892" s="45">
        <f t="shared" si="241"/>
        <v>0</v>
      </c>
      <c r="H892" s="45">
        <f t="shared" si="242"/>
        <v>950.28</v>
      </c>
      <c r="I892" s="25">
        <v>23757</v>
      </c>
      <c r="J892" s="25"/>
      <c r="K892" s="25"/>
      <c r="L892" s="24"/>
      <c r="M892" s="24"/>
      <c r="N892" s="24"/>
      <c r="O892" s="46">
        <f>I892*$L$3</f>
        <v>40386.9</v>
      </c>
      <c r="P892" s="47">
        <f>E892*S892</f>
        <v>2068.9299999999998</v>
      </c>
      <c r="Q892" s="47">
        <f>E892*T892</f>
        <v>0</v>
      </c>
      <c r="R892" s="48">
        <f t="shared" si="265"/>
        <v>2068.9299999999998</v>
      </c>
      <c r="S892" s="48">
        <v>51723.3</v>
      </c>
      <c r="T892" s="48">
        <v>0</v>
      </c>
      <c r="U892" s="48">
        <f t="shared" si="266"/>
        <v>51723.3</v>
      </c>
      <c r="V892" s="31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</row>
    <row r="893" spans="1:37" x14ac:dyDescent="0.4">
      <c r="A893" s="33">
        <v>772</v>
      </c>
      <c r="B893" s="33">
        <v>706</v>
      </c>
      <c r="C893" s="31" t="s">
        <v>387</v>
      </c>
      <c r="D893" s="33" t="s">
        <v>101</v>
      </c>
      <c r="E893" s="25">
        <v>4</v>
      </c>
      <c r="F893" s="45">
        <f t="shared" si="240"/>
        <v>1240</v>
      </c>
      <c r="G893" s="45">
        <f t="shared" si="241"/>
        <v>0</v>
      </c>
      <c r="H893" s="45">
        <f t="shared" si="242"/>
        <v>1240</v>
      </c>
      <c r="I893" s="25">
        <v>310</v>
      </c>
      <c r="J893" s="25"/>
      <c r="K893" s="25"/>
      <c r="L893" s="24"/>
      <c r="M893" s="24"/>
      <c r="N893" s="24"/>
      <c r="O893" s="65">
        <f t="shared" ref="O893:O901" si="271">I893*$M$3</f>
        <v>434</v>
      </c>
      <c r="P893" s="47">
        <f>E893*S893</f>
        <v>2223.2800000000002</v>
      </c>
      <c r="Q893" s="47">
        <f>E893*T893</f>
        <v>0</v>
      </c>
      <c r="R893" s="48">
        <f t="shared" si="265"/>
        <v>2223.2800000000002</v>
      </c>
      <c r="S893" s="48">
        <v>555.82000000000005</v>
      </c>
      <c r="T893" s="48">
        <v>0</v>
      </c>
      <c r="U893" s="48">
        <f t="shared" si="266"/>
        <v>555.82000000000005</v>
      </c>
      <c r="V893" s="31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</row>
    <row r="894" spans="1:37" x14ac:dyDescent="0.4">
      <c r="A894" s="33">
        <v>773</v>
      </c>
      <c r="B894" s="33">
        <v>707</v>
      </c>
      <c r="C894" s="31" t="s">
        <v>55</v>
      </c>
      <c r="D894" s="33" t="s">
        <v>26</v>
      </c>
      <c r="E894" s="25">
        <v>1.8</v>
      </c>
      <c r="F894" s="45">
        <f t="shared" si="240"/>
        <v>3171.67</v>
      </c>
      <c r="G894" s="45">
        <f t="shared" si="241"/>
        <v>0</v>
      </c>
      <c r="H894" s="45">
        <f t="shared" si="242"/>
        <v>3171.67</v>
      </c>
      <c r="I894" s="25">
        <v>1762.04</v>
      </c>
      <c r="J894" s="25"/>
      <c r="K894" s="25"/>
      <c r="L894" s="24"/>
      <c r="M894" s="24"/>
      <c r="N894" s="24"/>
      <c r="O894" s="65">
        <f t="shared" si="271"/>
        <v>2466.86</v>
      </c>
      <c r="P894" s="47">
        <f>E894*S894</f>
        <v>5686.74</v>
      </c>
      <c r="Q894" s="47">
        <f>E894*T894</f>
        <v>0</v>
      </c>
      <c r="R894" s="48">
        <f t="shared" si="265"/>
        <v>5686.74</v>
      </c>
      <c r="S894" s="48">
        <v>3159.3</v>
      </c>
      <c r="T894" s="48">
        <v>0</v>
      </c>
      <c r="U894" s="48">
        <f t="shared" si="266"/>
        <v>3159.3</v>
      </c>
      <c r="V894" s="31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</row>
    <row r="895" spans="1:37" x14ac:dyDescent="0.4">
      <c r="A895" s="33">
        <v>774</v>
      </c>
      <c r="B895" s="33">
        <v>708</v>
      </c>
      <c r="C895" s="31" t="s">
        <v>216</v>
      </c>
      <c r="D895" s="33" t="s">
        <v>26</v>
      </c>
      <c r="E895" s="25">
        <v>1.8</v>
      </c>
      <c r="F895" s="45">
        <f t="shared" si="240"/>
        <v>266.54000000000002</v>
      </c>
      <c r="G895" s="45">
        <f t="shared" si="241"/>
        <v>0</v>
      </c>
      <c r="H895" s="45">
        <f t="shared" si="242"/>
        <v>266.54000000000002</v>
      </c>
      <c r="I895" s="25">
        <v>148.08000000000001</v>
      </c>
      <c r="J895" s="25"/>
      <c r="K895" s="25"/>
      <c r="L895" s="24"/>
      <c r="M895" s="24"/>
      <c r="N895" s="24"/>
      <c r="O895" s="65">
        <f t="shared" si="271"/>
        <v>207.31</v>
      </c>
      <c r="P895" s="47">
        <f>E895*S895</f>
        <v>477.9</v>
      </c>
      <c r="Q895" s="47">
        <f>E895*T895</f>
        <v>0</v>
      </c>
      <c r="R895" s="48">
        <f t="shared" si="265"/>
        <v>477.9</v>
      </c>
      <c r="S895" s="48">
        <v>265.5</v>
      </c>
      <c r="T895" s="48">
        <v>0</v>
      </c>
      <c r="U895" s="48">
        <f t="shared" si="266"/>
        <v>265.5</v>
      </c>
      <c r="V895" s="31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</row>
    <row r="896" spans="1:37" ht="42.75" x14ac:dyDescent="0.4">
      <c r="A896" s="33">
        <v>775</v>
      </c>
      <c r="B896" s="33">
        <v>709</v>
      </c>
      <c r="C896" s="31" t="s">
        <v>263</v>
      </c>
      <c r="D896" s="33" t="s">
        <v>34</v>
      </c>
      <c r="E896" s="25">
        <v>0</v>
      </c>
      <c r="F896" s="45">
        <f t="shared" si="240"/>
        <v>0</v>
      </c>
      <c r="G896" s="45">
        <f t="shared" si="241"/>
        <v>0</v>
      </c>
      <c r="H896" s="45">
        <f t="shared" si="242"/>
        <v>0</v>
      </c>
      <c r="I896" s="25">
        <v>11624</v>
      </c>
      <c r="J896" s="25"/>
      <c r="K896" s="25"/>
      <c r="L896" s="24"/>
      <c r="M896" s="24"/>
      <c r="N896" s="24"/>
      <c r="O896" s="65">
        <f t="shared" si="271"/>
        <v>16273.6</v>
      </c>
      <c r="P896" s="47">
        <f>E896*S896</f>
        <v>0</v>
      </c>
      <c r="Q896" s="47">
        <f>E896*T896</f>
        <v>0</v>
      </c>
      <c r="R896" s="48">
        <f t="shared" si="265"/>
        <v>0</v>
      </c>
      <c r="S896" s="48">
        <v>20841.52</v>
      </c>
      <c r="T896" s="48">
        <v>0</v>
      </c>
      <c r="U896" s="48">
        <f t="shared" si="266"/>
        <v>20841.52</v>
      </c>
      <c r="V896" s="31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</row>
    <row r="897" spans="1:37" ht="28.5" x14ac:dyDescent="0.4">
      <c r="A897" s="33">
        <v>776</v>
      </c>
      <c r="B897" s="33">
        <v>710</v>
      </c>
      <c r="C897" s="31" t="s">
        <v>264</v>
      </c>
      <c r="D897" s="33" t="s">
        <v>26</v>
      </c>
      <c r="E897" s="25">
        <v>1.8</v>
      </c>
      <c r="F897" s="45">
        <f t="shared" si="240"/>
        <v>189</v>
      </c>
      <c r="G897" s="45">
        <f t="shared" si="241"/>
        <v>415.8</v>
      </c>
      <c r="H897" s="45">
        <f t="shared" si="242"/>
        <v>604.79999999999995</v>
      </c>
      <c r="I897" s="25">
        <v>105</v>
      </c>
      <c r="J897" s="25">
        <v>231</v>
      </c>
      <c r="K897" s="25"/>
      <c r="L897" s="24"/>
      <c r="M897" s="24"/>
      <c r="N897" s="24"/>
      <c r="O897" s="65">
        <f t="shared" si="271"/>
        <v>147</v>
      </c>
      <c r="P897" s="47">
        <f>E897*S897</f>
        <v>338.87</v>
      </c>
      <c r="Q897" s="47">
        <f>E897*T897</f>
        <v>532.51</v>
      </c>
      <c r="R897" s="48">
        <f t="shared" si="265"/>
        <v>871.38</v>
      </c>
      <c r="S897" s="48">
        <v>188.26</v>
      </c>
      <c r="T897" s="48">
        <v>295.83999999999997</v>
      </c>
      <c r="U897" s="48">
        <f t="shared" si="266"/>
        <v>484.1</v>
      </c>
      <c r="V897" s="31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</row>
    <row r="898" spans="1:37" ht="42.75" x14ac:dyDescent="0.4">
      <c r="A898" s="33">
        <v>777</v>
      </c>
      <c r="B898" s="33">
        <v>711</v>
      </c>
      <c r="C898" s="31" t="s">
        <v>263</v>
      </c>
      <c r="D898" s="33" t="s">
        <v>34</v>
      </c>
      <c r="E898" s="25">
        <v>0.02</v>
      </c>
      <c r="F898" s="45">
        <f t="shared" si="240"/>
        <v>232.48</v>
      </c>
      <c r="G898" s="45">
        <f t="shared" si="241"/>
        <v>0</v>
      </c>
      <c r="H898" s="45">
        <f t="shared" si="242"/>
        <v>232.48</v>
      </c>
      <c r="I898" s="25">
        <v>11624</v>
      </c>
      <c r="J898" s="25"/>
      <c r="K898" s="25"/>
      <c r="L898" s="24"/>
      <c r="M898" s="24"/>
      <c r="N898" s="24"/>
      <c r="O898" s="65">
        <f t="shared" si="271"/>
        <v>16273.6</v>
      </c>
      <c r="P898" s="47">
        <f>E898*S898</f>
        <v>416.83</v>
      </c>
      <c r="Q898" s="47">
        <f>E898*T898</f>
        <v>0</v>
      </c>
      <c r="R898" s="48">
        <f t="shared" si="265"/>
        <v>416.83</v>
      </c>
      <c r="S898" s="48">
        <v>20841.52</v>
      </c>
      <c r="T898" s="48">
        <v>0</v>
      </c>
      <c r="U898" s="48">
        <f t="shared" si="266"/>
        <v>20841.52</v>
      </c>
      <c r="V898" s="31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</row>
    <row r="899" spans="1:37" ht="28.5" x14ac:dyDescent="0.4">
      <c r="A899" s="33">
        <v>778</v>
      </c>
      <c r="B899" s="33">
        <v>712</v>
      </c>
      <c r="C899" s="31" t="s">
        <v>272</v>
      </c>
      <c r="D899" s="33" t="s">
        <v>26</v>
      </c>
      <c r="E899" s="25">
        <v>1.8</v>
      </c>
      <c r="F899" s="45">
        <f t="shared" si="240"/>
        <v>1202.4000000000001</v>
      </c>
      <c r="G899" s="45">
        <f t="shared" si="241"/>
        <v>5544</v>
      </c>
      <c r="H899" s="45">
        <f t="shared" si="242"/>
        <v>6746.4</v>
      </c>
      <c r="I899" s="25">
        <v>668</v>
      </c>
      <c r="J899" s="25">
        <v>3080</v>
      </c>
      <c r="K899" s="25"/>
      <c r="L899" s="24"/>
      <c r="M899" s="24"/>
      <c r="N899" s="24"/>
      <c r="O899" s="65">
        <f t="shared" si="271"/>
        <v>935.2</v>
      </c>
      <c r="P899" s="47">
        <f>E899*S899</f>
        <v>2155.88</v>
      </c>
      <c r="Q899" s="47">
        <f>E899*T899</f>
        <v>7100.17</v>
      </c>
      <c r="R899" s="48">
        <f t="shared" si="265"/>
        <v>9256.0499999999993</v>
      </c>
      <c r="S899" s="48">
        <v>1197.71</v>
      </c>
      <c r="T899" s="48">
        <v>3944.54</v>
      </c>
      <c r="U899" s="48">
        <f t="shared" si="266"/>
        <v>5142.25</v>
      </c>
      <c r="V899" s="31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</row>
    <row r="900" spans="1:37" ht="28.5" x14ac:dyDescent="0.4">
      <c r="A900" s="33">
        <v>779</v>
      </c>
      <c r="B900" s="33">
        <v>713</v>
      </c>
      <c r="C900" s="31" t="s">
        <v>388</v>
      </c>
      <c r="D900" s="33" t="s">
        <v>99</v>
      </c>
      <c r="E900" s="25">
        <v>35.020000000000003</v>
      </c>
      <c r="F900" s="45">
        <f t="shared" si="240"/>
        <v>5533.16</v>
      </c>
      <c r="G900" s="45">
        <f t="shared" si="241"/>
        <v>3011.72</v>
      </c>
      <c r="H900" s="45">
        <f t="shared" si="242"/>
        <v>8544.8799999999992</v>
      </c>
      <c r="I900" s="25">
        <v>158</v>
      </c>
      <c r="J900" s="25">
        <v>86</v>
      </c>
      <c r="K900" s="25"/>
      <c r="L900" s="24"/>
      <c r="M900" s="24"/>
      <c r="N900" s="24"/>
      <c r="O900" s="65">
        <f t="shared" si="271"/>
        <v>221.2</v>
      </c>
      <c r="P900" s="47">
        <f>E900*S900</f>
        <v>9920.82</v>
      </c>
      <c r="Q900" s="47">
        <f>E900*T900</f>
        <v>3857.1</v>
      </c>
      <c r="R900" s="48">
        <f t="shared" si="265"/>
        <v>13777.92</v>
      </c>
      <c r="S900" s="48">
        <v>283.29000000000002</v>
      </c>
      <c r="T900" s="48">
        <v>110.14</v>
      </c>
      <c r="U900" s="48">
        <f t="shared" si="266"/>
        <v>393.43</v>
      </c>
      <c r="V900" s="31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</row>
    <row r="901" spans="1:37" x14ac:dyDescent="0.4">
      <c r="A901" s="33">
        <v>780</v>
      </c>
      <c r="B901" s="33">
        <v>714</v>
      </c>
      <c r="C901" s="31" t="s">
        <v>105</v>
      </c>
      <c r="D901" s="33" t="s">
        <v>26</v>
      </c>
      <c r="E901" s="25">
        <v>2.2000000000000002</v>
      </c>
      <c r="F901" s="45">
        <f t="shared" si="240"/>
        <v>653.27</v>
      </c>
      <c r="G901" s="45">
        <f t="shared" si="241"/>
        <v>96.8</v>
      </c>
      <c r="H901" s="45">
        <f t="shared" si="242"/>
        <v>750.07</v>
      </c>
      <c r="I901" s="25">
        <v>296.94</v>
      </c>
      <c r="J901" s="25">
        <v>44</v>
      </c>
      <c r="K901" s="25"/>
      <c r="L901" s="24"/>
      <c r="M901" s="24"/>
      <c r="N901" s="24"/>
      <c r="O901" s="65">
        <f t="shared" si="271"/>
        <v>415.72</v>
      </c>
      <c r="P901" s="47">
        <f>E901*S901</f>
        <v>1171.3</v>
      </c>
      <c r="Q901" s="47">
        <f>E901*T901</f>
        <v>123.97</v>
      </c>
      <c r="R901" s="48">
        <f t="shared" si="265"/>
        <v>1295.27</v>
      </c>
      <c r="S901" s="48">
        <v>532.41</v>
      </c>
      <c r="T901" s="48">
        <v>56.35</v>
      </c>
      <c r="U901" s="48">
        <f t="shared" si="266"/>
        <v>588.76</v>
      </c>
      <c r="V901" s="31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</row>
    <row r="902" spans="1:37" x14ac:dyDescent="0.4">
      <c r="A902" s="33"/>
      <c r="B902" s="33"/>
      <c r="C902" s="34" t="s">
        <v>393</v>
      </c>
      <c r="D902" s="33"/>
      <c r="E902" s="25"/>
      <c r="F902" s="45">
        <f t="shared" si="240"/>
        <v>0</v>
      </c>
      <c r="G902" s="45">
        <f t="shared" si="241"/>
        <v>0</v>
      </c>
      <c r="H902" s="45">
        <f t="shared" si="242"/>
        <v>0</v>
      </c>
      <c r="I902" s="25"/>
      <c r="J902" s="25"/>
      <c r="K902" s="25"/>
      <c r="L902" s="24"/>
      <c r="M902" s="24"/>
      <c r="N902" s="24"/>
      <c r="O902" s="52"/>
      <c r="P902" s="47">
        <f>E902*S902</f>
        <v>0</v>
      </c>
      <c r="Q902" s="47">
        <f>E902*T902</f>
        <v>0</v>
      </c>
      <c r="R902" s="48">
        <f t="shared" si="265"/>
        <v>0</v>
      </c>
      <c r="S902" s="48">
        <v>0</v>
      </c>
      <c r="T902" s="48">
        <v>0</v>
      </c>
      <c r="U902" s="48">
        <f t="shared" si="266"/>
        <v>0</v>
      </c>
      <c r="V902" s="31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</row>
    <row r="903" spans="1:37" x14ac:dyDescent="0.4">
      <c r="A903" s="33">
        <v>781</v>
      </c>
      <c r="B903" s="33">
        <v>715</v>
      </c>
      <c r="C903" s="31" t="s">
        <v>262</v>
      </c>
      <c r="D903" s="33" t="s">
        <v>34</v>
      </c>
      <c r="E903" s="25">
        <v>0.02</v>
      </c>
      <c r="F903" s="45">
        <f t="shared" si="240"/>
        <v>475.14</v>
      </c>
      <c r="G903" s="45">
        <f t="shared" si="241"/>
        <v>0</v>
      </c>
      <c r="H903" s="45">
        <f t="shared" si="242"/>
        <v>475.14</v>
      </c>
      <c r="I903" s="25">
        <v>23757</v>
      </c>
      <c r="J903" s="25"/>
      <c r="K903" s="25"/>
      <c r="L903" s="24"/>
      <c r="M903" s="24"/>
      <c r="N903" s="24"/>
      <c r="O903" s="46">
        <f>I903*$L$3</f>
        <v>40386.9</v>
      </c>
      <c r="P903" s="47">
        <f>E903*S903</f>
        <v>1034.47</v>
      </c>
      <c r="Q903" s="47">
        <f>E903*T903</f>
        <v>0</v>
      </c>
      <c r="R903" s="48">
        <f t="shared" si="265"/>
        <v>1034.47</v>
      </c>
      <c r="S903" s="48">
        <v>51723.3</v>
      </c>
      <c r="T903" s="48">
        <v>0</v>
      </c>
      <c r="U903" s="48">
        <f t="shared" si="266"/>
        <v>51723.3</v>
      </c>
      <c r="V903" s="31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</row>
    <row r="904" spans="1:37" x14ac:dyDescent="0.4">
      <c r="A904" s="33">
        <v>782</v>
      </c>
      <c r="B904" s="33">
        <v>716</v>
      </c>
      <c r="C904" s="31" t="s">
        <v>387</v>
      </c>
      <c r="D904" s="33" t="s">
        <v>101</v>
      </c>
      <c r="E904" s="25">
        <v>2</v>
      </c>
      <c r="F904" s="45">
        <f t="shared" si="240"/>
        <v>620</v>
      </c>
      <c r="G904" s="45">
        <f t="shared" si="241"/>
        <v>0</v>
      </c>
      <c r="H904" s="45">
        <f t="shared" si="242"/>
        <v>620</v>
      </c>
      <c r="I904" s="25">
        <v>310</v>
      </c>
      <c r="J904" s="25"/>
      <c r="K904" s="25"/>
      <c r="L904" s="24"/>
      <c r="M904" s="24"/>
      <c r="N904" s="24"/>
      <c r="O904" s="65">
        <f t="shared" ref="O904:O912" si="272">I904*$M$3</f>
        <v>434</v>
      </c>
      <c r="P904" s="47">
        <f>E904*S904</f>
        <v>1111.6400000000001</v>
      </c>
      <c r="Q904" s="47">
        <f>E904*T904</f>
        <v>0</v>
      </c>
      <c r="R904" s="48">
        <f t="shared" si="265"/>
        <v>1111.6400000000001</v>
      </c>
      <c r="S904" s="48">
        <v>555.82000000000005</v>
      </c>
      <c r="T904" s="48">
        <v>0</v>
      </c>
      <c r="U904" s="48">
        <f t="shared" si="266"/>
        <v>555.82000000000005</v>
      </c>
      <c r="V904" s="31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</row>
    <row r="905" spans="1:37" x14ac:dyDescent="0.4">
      <c r="A905" s="33">
        <v>783</v>
      </c>
      <c r="B905" s="33">
        <v>717</v>
      </c>
      <c r="C905" s="31" t="s">
        <v>55</v>
      </c>
      <c r="D905" s="33" t="s">
        <v>26</v>
      </c>
      <c r="E905" s="25">
        <v>0.9</v>
      </c>
      <c r="F905" s="45">
        <f t="shared" si="240"/>
        <v>1585.84</v>
      </c>
      <c r="G905" s="45">
        <f t="shared" si="241"/>
        <v>0</v>
      </c>
      <c r="H905" s="45">
        <f t="shared" si="242"/>
        <v>1585.84</v>
      </c>
      <c r="I905" s="25">
        <v>1762.04</v>
      </c>
      <c r="J905" s="25"/>
      <c r="K905" s="25"/>
      <c r="L905" s="24"/>
      <c r="M905" s="24"/>
      <c r="N905" s="24"/>
      <c r="O905" s="65">
        <f t="shared" si="272"/>
        <v>2466.86</v>
      </c>
      <c r="P905" s="47">
        <f>E905*S905</f>
        <v>2843.37</v>
      </c>
      <c r="Q905" s="47">
        <f>E905*T905</f>
        <v>0</v>
      </c>
      <c r="R905" s="48">
        <f t="shared" ref="R905:R968" si="273">P905+Q905</f>
        <v>2843.37</v>
      </c>
      <c r="S905" s="48">
        <v>3159.3</v>
      </c>
      <c r="T905" s="48">
        <v>0</v>
      </c>
      <c r="U905" s="48">
        <f t="shared" ref="U905:U968" si="274">S905+T905</f>
        <v>3159.3</v>
      </c>
      <c r="V905" s="31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</row>
    <row r="906" spans="1:37" x14ac:dyDescent="0.4">
      <c r="A906" s="33">
        <v>784</v>
      </c>
      <c r="B906" s="33">
        <v>718</v>
      </c>
      <c r="C906" s="31" t="s">
        <v>216</v>
      </c>
      <c r="D906" s="33" t="s">
        <v>26</v>
      </c>
      <c r="E906" s="25">
        <v>0.9</v>
      </c>
      <c r="F906" s="45">
        <f t="shared" si="240"/>
        <v>133.27000000000001</v>
      </c>
      <c r="G906" s="45">
        <f t="shared" si="241"/>
        <v>0</v>
      </c>
      <c r="H906" s="45">
        <f t="shared" si="242"/>
        <v>133.27000000000001</v>
      </c>
      <c r="I906" s="25">
        <v>148.08000000000001</v>
      </c>
      <c r="J906" s="25"/>
      <c r="K906" s="25"/>
      <c r="L906" s="24"/>
      <c r="M906" s="24"/>
      <c r="N906" s="24"/>
      <c r="O906" s="65">
        <f t="shared" si="272"/>
        <v>207.31</v>
      </c>
      <c r="P906" s="47">
        <f>E906*S906</f>
        <v>238.95</v>
      </c>
      <c r="Q906" s="47">
        <f>E906*T906</f>
        <v>0</v>
      </c>
      <c r="R906" s="48">
        <f t="shared" si="273"/>
        <v>238.95</v>
      </c>
      <c r="S906" s="48">
        <v>265.5</v>
      </c>
      <c r="T906" s="48">
        <v>0</v>
      </c>
      <c r="U906" s="48">
        <f t="shared" si="274"/>
        <v>265.5</v>
      </c>
      <c r="V906" s="31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</row>
    <row r="907" spans="1:37" ht="42.75" x14ac:dyDescent="0.4">
      <c r="A907" s="33">
        <v>785</v>
      </c>
      <c r="B907" s="33">
        <v>719</v>
      </c>
      <c r="C907" s="31" t="s">
        <v>263</v>
      </c>
      <c r="D907" s="33" t="s">
        <v>34</v>
      </c>
      <c r="E907" s="25">
        <v>0</v>
      </c>
      <c r="F907" s="45">
        <f t="shared" si="240"/>
        <v>0</v>
      </c>
      <c r="G907" s="45">
        <f t="shared" si="241"/>
        <v>0</v>
      </c>
      <c r="H907" s="45">
        <f t="shared" si="242"/>
        <v>0</v>
      </c>
      <c r="I907" s="25">
        <v>11624</v>
      </c>
      <c r="J907" s="25"/>
      <c r="K907" s="25"/>
      <c r="L907" s="24"/>
      <c r="M907" s="24"/>
      <c r="N907" s="24"/>
      <c r="O907" s="65">
        <f t="shared" si="272"/>
        <v>16273.6</v>
      </c>
      <c r="P907" s="47">
        <f>E907*S907</f>
        <v>0</v>
      </c>
      <c r="Q907" s="47">
        <f>E907*T907</f>
        <v>0</v>
      </c>
      <c r="R907" s="48">
        <f t="shared" si="273"/>
        <v>0</v>
      </c>
      <c r="S907" s="48">
        <v>20841.52</v>
      </c>
      <c r="T907" s="48">
        <v>0</v>
      </c>
      <c r="U907" s="48">
        <f t="shared" si="274"/>
        <v>20841.52</v>
      </c>
      <c r="V907" s="31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</row>
    <row r="908" spans="1:37" ht="28.5" x14ac:dyDescent="0.4">
      <c r="A908" s="33">
        <v>786</v>
      </c>
      <c r="B908" s="33">
        <v>720</v>
      </c>
      <c r="C908" s="31" t="s">
        <v>264</v>
      </c>
      <c r="D908" s="33" t="s">
        <v>26</v>
      </c>
      <c r="E908" s="25">
        <v>0.9</v>
      </c>
      <c r="F908" s="45">
        <f t="shared" si="240"/>
        <v>94.5</v>
      </c>
      <c r="G908" s="45">
        <f t="shared" si="241"/>
        <v>207.9</v>
      </c>
      <c r="H908" s="45">
        <f t="shared" si="242"/>
        <v>302.39999999999998</v>
      </c>
      <c r="I908" s="25">
        <v>105</v>
      </c>
      <c r="J908" s="25">
        <v>231</v>
      </c>
      <c r="K908" s="25"/>
      <c r="L908" s="24"/>
      <c r="M908" s="24"/>
      <c r="N908" s="24"/>
      <c r="O908" s="65">
        <f t="shared" si="272"/>
        <v>147</v>
      </c>
      <c r="P908" s="47">
        <f>E908*S908</f>
        <v>169.43</v>
      </c>
      <c r="Q908" s="47">
        <f>E908*T908</f>
        <v>266.26</v>
      </c>
      <c r="R908" s="48">
        <f t="shared" si="273"/>
        <v>435.69</v>
      </c>
      <c r="S908" s="48">
        <v>188.26</v>
      </c>
      <c r="T908" s="48">
        <v>295.83999999999997</v>
      </c>
      <c r="U908" s="48">
        <f t="shared" si="274"/>
        <v>484.1</v>
      </c>
      <c r="V908" s="31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</row>
    <row r="909" spans="1:37" ht="42.75" x14ac:dyDescent="0.4">
      <c r="A909" s="33">
        <v>787</v>
      </c>
      <c r="B909" s="33">
        <v>721</v>
      </c>
      <c r="C909" s="31" t="s">
        <v>263</v>
      </c>
      <c r="D909" s="33" t="s">
        <v>34</v>
      </c>
      <c r="E909" s="25">
        <v>0.01</v>
      </c>
      <c r="F909" s="45">
        <f t="shared" si="240"/>
        <v>116.24</v>
      </c>
      <c r="G909" s="45">
        <f t="shared" si="241"/>
        <v>0</v>
      </c>
      <c r="H909" s="45">
        <f t="shared" si="242"/>
        <v>116.24</v>
      </c>
      <c r="I909" s="25">
        <v>11624</v>
      </c>
      <c r="J909" s="25"/>
      <c r="K909" s="25"/>
      <c r="L909" s="24"/>
      <c r="M909" s="24"/>
      <c r="N909" s="24"/>
      <c r="O909" s="65">
        <f t="shared" si="272"/>
        <v>16273.6</v>
      </c>
      <c r="P909" s="47">
        <f>E909*S909</f>
        <v>208.42</v>
      </c>
      <c r="Q909" s="47">
        <f>E909*T909</f>
        <v>0</v>
      </c>
      <c r="R909" s="48">
        <f t="shared" si="273"/>
        <v>208.42</v>
      </c>
      <c r="S909" s="48">
        <v>20841.52</v>
      </c>
      <c r="T909" s="48">
        <v>0</v>
      </c>
      <c r="U909" s="48">
        <f t="shared" si="274"/>
        <v>20841.52</v>
      </c>
      <c r="V909" s="31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</row>
    <row r="910" spans="1:37" ht="28.5" x14ac:dyDescent="0.4">
      <c r="A910" s="33">
        <v>788</v>
      </c>
      <c r="B910" s="33">
        <v>722</v>
      </c>
      <c r="C910" s="31" t="s">
        <v>272</v>
      </c>
      <c r="D910" s="33" t="s">
        <v>26</v>
      </c>
      <c r="E910" s="25">
        <v>0.9</v>
      </c>
      <c r="F910" s="45">
        <f t="shared" si="240"/>
        <v>601.20000000000005</v>
      </c>
      <c r="G910" s="45">
        <f t="shared" si="241"/>
        <v>2772</v>
      </c>
      <c r="H910" s="45">
        <f t="shared" si="242"/>
        <v>3373.2</v>
      </c>
      <c r="I910" s="25">
        <v>668</v>
      </c>
      <c r="J910" s="25">
        <v>3080</v>
      </c>
      <c r="K910" s="25"/>
      <c r="L910" s="24"/>
      <c r="M910" s="24"/>
      <c r="N910" s="24"/>
      <c r="O910" s="65">
        <f t="shared" si="272"/>
        <v>935.2</v>
      </c>
      <c r="P910" s="47">
        <f>E910*S910</f>
        <v>1077.94</v>
      </c>
      <c r="Q910" s="47">
        <f>E910*T910</f>
        <v>3550.09</v>
      </c>
      <c r="R910" s="48">
        <f t="shared" si="273"/>
        <v>4628.03</v>
      </c>
      <c r="S910" s="48">
        <v>1197.71</v>
      </c>
      <c r="T910" s="48">
        <v>3944.54</v>
      </c>
      <c r="U910" s="48">
        <f t="shared" si="274"/>
        <v>5142.25</v>
      </c>
      <c r="V910" s="31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</row>
    <row r="911" spans="1:37" ht="28.5" x14ac:dyDescent="0.4">
      <c r="A911" s="33">
        <v>789</v>
      </c>
      <c r="B911" s="33">
        <v>723</v>
      </c>
      <c r="C911" s="31" t="s">
        <v>388</v>
      </c>
      <c r="D911" s="33" t="s">
        <v>99</v>
      </c>
      <c r="E911" s="25">
        <v>35.020000000000003</v>
      </c>
      <c r="F911" s="45">
        <f t="shared" si="240"/>
        <v>5533.16</v>
      </c>
      <c r="G911" s="45">
        <f t="shared" si="241"/>
        <v>3011.72</v>
      </c>
      <c r="H911" s="45">
        <f t="shared" si="242"/>
        <v>8544.8799999999992</v>
      </c>
      <c r="I911" s="25">
        <v>158</v>
      </c>
      <c r="J911" s="25">
        <v>86</v>
      </c>
      <c r="K911" s="25"/>
      <c r="L911" s="24"/>
      <c r="M911" s="24"/>
      <c r="N911" s="24"/>
      <c r="O911" s="65">
        <f t="shared" si="272"/>
        <v>221.2</v>
      </c>
      <c r="P911" s="47">
        <f>E911*S911</f>
        <v>9920.82</v>
      </c>
      <c r="Q911" s="47">
        <f>E911*T911</f>
        <v>3857.1</v>
      </c>
      <c r="R911" s="48">
        <f t="shared" si="273"/>
        <v>13777.92</v>
      </c>
      <c r="S911" s="48">
        <v>283.29000000000002</v>
      </c>
      <c r="T911" s="48">
        <v>110.14</v>
      </c>
      <c r="U911" s="48">
        <f t="shared" si="274"/>
        <v>393.43</v>
      </c>
      <c r="V911" s="31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</row>
    <row r="912" spans="1:37" x14ac:dyDescent="0.4">
      <c r="A912" s="33">
        <v>790</v>
      </c>
      <c r="B912" s="33">
        <v>724</v>
      </c>
      <c r="C912" s="31" t="s">
        <v>105</v>
      </c>
      <c r="D912" s="33" t="s">
        <v>26</v>
      </c>
      <c r="E912" s="25">
        <v>1.1000000000000001</v>
      </c>
      <c r="F912" s="45">
        <f t="shared" si="240"/>
        <v>326.63</v>
      </c>
      <c r="G912" s="45">
        <f t="shared" si="241"/>
        <v>48.4</v>
      </c>
      <c r="H912" s="45">
        <f t="shared" si="242"/>
        <v>375.03</v>
      </c>
      <c r="I912" s="25">
        <v>296.94</v>
      </c>
      <c r="J912" s="25">
        <v>44</v>
      </c>
      <c r="K912" s="25"/>
      <c r="L912" s="24"/>
      <c r="M912" s="24"/>
      <c r="N912" s="24"/>
      <c r="O912" s="65">
        <f t="shared" si="272"/>
        <v>415.72</v>
      </c>
      <c r="P912" s="47">
        <f>E912*S912</f>
        <v>585.65</v>
      </c>
      <c r="Q912" s="47">
        <f>E912*T912</f>
        <v>61.99</v>
      </c>
      <c r="R912" s="48">
        <f t="shared" si="273"/>
        <v>647.64</v>
      </c>
      <c r="S912" s="48">
        <v>532.41</v>
      </c>
      <c r="T912" s="48">
        <v>56.35</v>
      </c>
      <c r="U912" s="48">
        <f t="shared" si="274"/>
        <v>588.76</v>
      </c>
      <c r="V912" s="31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</row>
    <row r="913" spans="1:37" x14ac:dyDescent="0.4">
      <c r="A913" s="33"/>
      <c r="B913" s="33"/>
      <c r="C913" s="34" t="s">
        <v>394</v>
      </c>
      <c r="D913" s="33"/>
      <c r="E913" s="25"/>
      <c r="F913" s="45">
        <f t="shared" si="240"/>
        <v>0</v>
      </c>
      <c r="G913" s="45">
        <f t="shared" si="241"/>
        <v>0</v>
      </c>
      <c r="H913" s="45">
        <f t="shared" si="242"/>
        <v>0</v>
      </c>
      <c r="I913" s="25"/>
      <c r="J913" s="25"/>
      <c r="K913" s="25"/>
      <c r="L913" s="24"/>
      <c r="M913" s="24"/>
      <c r="N913" s="24"/>
      <c r="O913" s="52"/>
      <c r="P913" s="47">
        <f>E913*S913</f>
        <v>0</v>
      </c>
      <c r="Q913" s="47">
        <f>E913*T913</f>
        <v>0</v>
      </c>
      <c r="R913" s="48">
        <f t="shared" si="273"/>
        <v>0</v>
      </c>
      <c r="S913" s="48">
        <v>0</v>
      </c>
      <c r="T913" s="48">
        <v>0</v>
      </c>
      <c r="U913" s="48">
        <f t="shared" si="274"/>
        <v>0</v>
      </c>
      <c r="V913" s="31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</row>
    <row r="914" spans="1:37" x14ac:dyDescent="0.4">
      <c r="A914" s="33">
        <v>791</v>
      </c>
      <c r="B914" s="33">
        <v>725</v>
      </c>
      <c r="C914" s="31" t="s">
        <v>262</v>
      </c>
      <c r="D914" s="33" t="s">
        <v>34</v>
      </c>
      <c r="E914" s="25">
        <v>0.08</v>
      </c>
      <c r="F914" s="45">
        <f t="shared" si="240"/>
        <v>1900.56</v>
      </c>
      <c r="G914" s="45">
        <f t="shared" si="241"/>
        <v>0</v>
      </c>
      <c r="H914" s="45">
        <f t="shared" si="242"/>
        <v>1900.56</v>
      </c>
      <c r="I914" s="25">
        <v>23757</v>
      </c>
      <c r="J914" s="25"/>
      <c r="K914" s="25"/>
      <c r="L914" s="24"/>
      <c r="M914" s="24"/>
      <c r="N914" s="24"/>
      <c r="O914" s="46">
        <f>I914*$L$3</f>
        <v>40386.9</v>
      </c>
      <c r="P914" s="47">
        <f>E914*S914</f>
        <v>4137.8599999999997</v>
      </c>
      <c r="Q914" s="47">
        <f>E914*T914</f>
        <v>0</v>
      </c>
      <c r="R914" s="48">
        <f t="shared" si="273"/>
        <v>4137.8599999999997</v>
      </c>
      <c r="S914" s="48">
        <v>51723.3</v>
      </c>
      <c r="T914" s="48">
        <v>0</v>
      </c>
      <c r="U914" s="48">
        <f t="shared" si="274"/>
        <v>51723.3</v>
      </c>
      <c r="V914" s="31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</row>
    <row r="915" spans="1:37" x14ac:dyDescent="0.4">
      <c r="A915" s="33">
        <v>792</v>
      </c>
      <c r="B915" s="33">
        <v>726</v>
      </c>
      <c r="C915" s="31" t="s">
        <v>387</v>
      </c>
      <c r="D915" s="33" t="s">
        <v>101</v>
      </c>
      <c r="E915" s="25">
        <v>6</v>
      </c>
      <c r="F915" s="45">
        <f t="shared" si="240"/>
        <v>1860</v>
      </c>
      <c r="G915" s="45">
        <f t="shared" si="241"/>
        <v>0</v>
      </c>
      <c r="H915" s="45">
        <f t="shared" si="242"/>
        <v>1860</v>
      </c>
      <c r="I915" s="25">
        <v>310</v>
      </c>
      <c r="J915" s="25"/>
      <c r="K915" s="25"/>
      <c r="L915" s="24"/>
      <c r="M915" s="24"/>
      <c r="N915" s="24"/>
      <c r="O915" s="65">
        <f t="shared" ref="O915:O923" si="275">I915*$M$3</f>
        <v>434</v>
      </c>
      <c r="P915" s="47">
        <f>E915*S915</f>
        <v>3334.92</v>
      </c>
      <c r="Q915" s="47">
        <f>E915*T915</f>
        <v>0</v>
      </c>
      <c r="R915" s="48">
        <f t="shared" si="273"/>
        <v>3334.92</v>
      </c>
      <c r="S915" s="48">
        <v>555.82000000000005</v>
      </c>
      <c r="T915" s="48">
        <v>0</v>
      </c>
      <c r="U915" s="48">
        <f t="shared" si="274"/>
        <v>555.82000000000005</v>
      </c>
      <c r="V915" s="31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</row>
    <row r="916" spans="1:37" x14ac:dyDescent="0.4">
      <c r="A916" s="33">
        <v>793</v>
      </c>
      <c r="B916" s="33">
        <v>727</v>
      </c>
      <c r="C916" s="31" t="s">
        <v>55</v>
      </c>
      <c r="D916" s="33" t="s">
        <v>26</v>
      </c>
      <c r="E916" s="25">
        <v>2</v>
      </c>
      <c r="F916" s="45">
        <f t="shared" ref="F916:F993" si="276">E916*I916</f>
        <v>3524.08</v>
      </c>
      <c r="G916" s="45">
        <f t="shared" ref="G916:G993" si="277">E916*J916</f>
        <v>0</v>
      </c>
      <c r="H916" s="45">
        <f t="shared" ref="H916:H993" si="278">F916+G916</f>
        <v>3524.08</v>
      </c>
      <c r="I916" s="25">
        <v>1762.04</v>
      </c>
      <c r="J916" s="25"/>
      <c r="K916" s="25"/>
      <c r="L916" s="24"/>
      <c r="M916" s="24"/>
      <c r="N916" s="24"/>
      <c r="O916" s="65">
        <f t="shared" si="275"/>
        <v>2466.86</v>
      </c>
      <c r="P916" s="47">
        <f>E916*S916</f>
        <v>6318.6</v>
      </c>
      <c r="Q916" s="47">
        <f>E916*T916</f>
        <v>0</v>
      </c>
      <c r="R916" s="48">
        <f t="shared" si="273"/>
        <v>6318.6</v>
      </c>
      <c r="S916" s="48">
        <v>3159.3</v>
      </c>
      <c r="T916" s="48">
        <v>0</v>
      </c>
      <c r="U916" s="48">
        <f t="shared" si="274"/>
        <v>3159.3</v>
      </c>
      <c r="V916" s="31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</row>
    <row r="917" spans="1:37" x14ac:dyDescent="0.4">
      <c r="A917" s="33">
        <v>794</v>
      </c>
      <c r="B917" s="33">
        <v>728</v>
      </c>
      <c r="C917" s="31" t="s">
        <v>216</v>
      </c>
      <c r="D917" s="33" t="s">
        <v>26</v>
      </c>
      <c r="E917" s="25">
        <v>2</v>
      </c>
      <c r="F917" s="45">
        <f t="shared" si="276"/>
        <v>296.16000000000003</v>
      </c>
      <c r="G917" s="45">
        <f t="shared" si="277"/>
        <v>0</v>
      </c>
      <c r="H917" s="45">
        <f t="shared" si="278"/>
        <v>296.16000000000003</v>
      </c>
      <c r="I917" s="25">
        <v>148.08000000000001</v>
      </c>
      <c r="J917" s="25"/>
      <c r="K917" s="25"/>
      <c r="L917" s="24"/>
      <c r="M917" s="24"/>
      <c r="N917" s="24"/>
      <c r="O917" s="65">
        <f t="shared" si="275"/>
        <v>207.31</v>
      </c>
      <c r="P917" s="47">
        <f>E917*S917</f>
        <v>531</v>
      </c>
      <c r="Q917" s="47">
        <f>E917*T917</f>
        <v>0</v>
      </c>
      <c r="R917" s="48">
        <f t="shared" si="273"/>
        <v>531</v>
      </c>
      <c r="S917" s="48">
        <v>265.5</v>
      </c>
      <c r="T917" s="48">
        <v>0</v>
      </c>
      <c r="U917" s="48">
        <f t="shared" si="274"/>
        <v>265.5</v>
      </c>
      <c r="V917" s="31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</row>
    <row r="918" spans="1:37" ht="42.75" x14ac:dyDescent="0.4">
      <c r="A918" s="33">
        <v>795</v>
      </c>
      <c r="B918" s="33">
        <v>729</v>
      </c>
      <c r="C918" s="31" t="s">
        <v>263</v>
      </c>
      <c r="D918" s="33" t="s">
        <v>34</v>
      </c>
      <c r="E918" s="25">
        <v>0</v>
      </c>
      <c r="F918" s="45">
        <f t="shared" si="276"/>
        <v>0</v>
      </c>
      <c r="G918" s="45">
        <f t="shared" si="277"/>
        <v>0</v>
      </c>
      <c r="H918" s="45">
        <f t="shared" si="278"/>
        <v>0</v>
      </c>
      <c r="I918" s="25">
        <v>11624</v>
      </c>
      <c r="J918" s="25"/>
      <c r="K918" s="25"/>
      <c r="L918" s="24"/>
      <c r="M918" s="24"/>
      <c r="N918" s="24"/>
      <c r="O918" s="65">
        <f t="shared" si="275"/>
        <v>16273.6</v>
      </c>
      <c r="P918" s="47">
        <f>E918*S918</f>
        <v>0</v>
      </c>
      <c r="Q918" s="47">
        <f>E918*T918</f>
        <v>0</v>
      </c>
      <c r="R918" s="48">
        <f t="shared" si="273"/>
        <v>0</v>
      </c>
      <c r="S918" s="48">
        <v>20841.52</v>
      </c>
      <c r="T918" s="48">
        <v>0</v>
      </c>
      <c r="U918" s="48">
        <f t="shared" si="274"/>
        <v>20841.52</v>
      </c>
      <c r="V918" s="31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</row>
    <row r="919" spans="1:37" ht="28.5" x14ac:dyDescent="0.4">
      <c r="A919" s="33">
        <v>796</v>
      </c>
      <c r="B919" s="33">
        <v>730</v>
      </c>
      <c r="C919" s="31" t="s">
        <v>264</v>
      </c>
      <c r="D919" s="33" t="s">
        <v>26</v>
      </c>
      <c r="E919" s="25">
        <v>2</v>
      </c>
      <c r="F919" s="45">
        <f t="shared" si="276"/>
        <v>210</v>
      </c>
      <c r="G919" s="45">
        <f t="shared" si="277"/>
        <v>462</v>
      </c>
      <c r="H919" s="45">
        <f t="shared" si="278"/>
        <v>672</v>
      </c>
      <c r="I919" s="25">
        <v>105</v>
      </c>
      <c r="J919" s="25">
        <v>231</v>
      </c>
      <c r="K919" s="25"/>
      <c r="L919" s="24"/>
      <c r="M919" s="24"/>
      <c r="N919" s="24"/>
      <c r="O919" s="65">
        <f t="shared" si="275"/>
        <v>147</v>
      </c>
      <c r="P919" s="47">
        <f>E919*S919</f>
        <v>376.52</v>
      </c>
      <c r="Q919" s="47">
        <f>E919*T919</f>
        <v>591.67999999999995</v>
      </c>
      <c r="R919" s="48">
        <f t="shared" si="273"/>
        <v>968.2</v>
      </c>
      <c r="S919" s="48">
        <v>188.26</v>
      </c>
      <c r="T919" s="48">
        <v>295.83999999999997</v>
      </c>
      <c r="U919" s="48">
        <f t="shared" si="274"/>
        <v>484.1</v>
      </c>
      <c r="V919" s="31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</row>
    <row r="920" spans="1:37" ht="42.75" x14ac:dyDescent="0.4">
      <c r="A920" s="33">
        <v>797</v>
      </c>
      <c r="B920" s="33">
        <v>731</v>
      </c>
      <c r="C920" s="31" t="s">
        <v>263</v>
      </c>
      <c r="D920" s="33" t="s">
        <v>34</v>
      </c>
      <c r="E920" s="25">
        <v>0.02</v>
      </c>
      <c r="F920" s="45">
        <f t="shared" si="276"/>
        <v>232.48</v>
      </c>
      <c r="G920" s="45">
        <f t="shared" si="277"/>
        <v>0</v>
      </c>
      <c r="H920" s="45">
        <f t="shared" si="278"/>
        <v>232.48</v>
      </c>
      <c r="I920" s="25">
        <v>11624</v>
      </c>
      <c r="J920" s="25"/>
      <c r="K920" s="25"/>
      <c r="L920" s="24"/>
      <c r="M920" s="24"/>
      <c r="N920" s="24"/>
      <c r="O920" s="65">
        <f t="shared" si="275"/>
        <v>16273.6</v>
      </c>
      <c r="P920" s="47">
        <f>E920*S920</f>
        <v>416.83</v>
      </c>
      <c r="Q920" s="47">
        <f>E920*T920</f>
        <v>0</v>
      </c>
      <c r="R920" s="48">
        <f t="shared" si="273"/>
        <v>416.83</v>
      </c>
      <c r="S920" s="48">
        <v>20841.52</v>
      </c>
      <c r="T920" s="48">
        <v>0</v>
      </c>
      <c r="U920" s="48">
        <f t="shared" si="274"/>
        <v>20841.52</v>
      </c>
      <c r="V920" s="31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</row>
    <row r="921" spans="1:37" ht="28.5" x14ac:dyDescent="0.4">
      <c r="A921" s="33">
        <v>798</v>
      </c>
      <c r="B921" s="33">
        <v>732</v>
      </c>
      <c r="C921" s="31" t="s">
        <v>272</v>
      </c>
      <c r="D921" s="33" t="s">
        <v>26</v>
      </c>
      <c r="E921" s="25">
        <v>2</v>
      </c>
      <c r="F921" s="45">
        <f t="shared" si="276"/>
        <v>1336</v>
      </c>
      <c r="G921" s="45">
        <f t="shared" si="277"/>
        <v>6160</v>
      </c>
      <c r="H921" s="45">
        <f t="shared" si="278"/>
        <v>7496</v>
      </c>
      <c r="I921" s="25">
        <v>668</v>
      </c>
      <c r="J921" s="25">
        <v>3080</v>
      </c>
      <c r="K921" s="25"/>
      <c r="L921" s="24"/>
      <c r="M921" s="24"/>
      <c r="N921" s="24"/>
      <c r="O921" s="65">
        <f t="shared" si="275"/>
        <v>935.2</v>
      </c>
      <c r="P921" s="47">
        <f>E921*S921</f>
        <v>2395.42</v>
      </c>
      <c r="Q921" s="47">
        <f>E921*T921</f>
        <v>7889.08</v>
      </c>
      <c r="R921" s="48">
        <f t="shared" si="273"/>
        <v>10284.5</v>
      </c>
      <c r="S921" s="48">
        <v>1197.71</v>
      </c>
      <c r="T921" s="48">
        <v>3944.54</v>
      </c>
      <c r="U921" s="48">
        <f t="shared" si="274"/>
        <v>5142.25</v>
      </c>
      <c r="V921" s="31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</row>
    <row r="922" spans="1:37" ht="28.5" x14ac:dyDescent="0.4">
      <c r="A922" s="33">
        <v>799</v>
      </c>
      <c r="B922" s="33">
        <v>733</v>
      </c>
      <c r="C922" s="31" t="s">
        <v>388</v>
      </c>
      <c r="D922" s="33" t="s">
        <v>99</v>
      </c>
      <c r="E922" s="25">
        <v>88.24</v>
      </c>
      <c r="F922" s="45">
        <f t="shared" si="276"/>
        <v>13941.92</v>
      </c>
      <c r="G922" s="45">
        <f t="shared" si="277"/>
        <v>7588.64</v>
      </c>
      <c r="H922" s="45">
        <f t="shared" si="278"/>
        <v>21530.560000000001</v>
      </c>
      <c r="I922" s="25">
        <v>158</v>
      </c>
      <c r="J922" s="25">
        <v>86</v>
      </c>
      <c r="K922" s="25"/>
      <c r="L922" s="24"/>
      <c r="M922" s="24"/>
      <c r="N922" s="24"/>
      <c r="O922" s="65">
        <f t="shared" si="275"/>
        <v>221.2</v>
      </c>
      <c r="P922" s="47">
        <f>E922*S922</f>
        <v>24997.51</v>
      </c>
      <c r="Q922" s="47">
        <f>E922*T922</f>
        <v>9718.75</v>
      </c>
      <c r="R922" s="48">
        <f t="shared" si="273"/>
        <v>34716.26</v>
      </c>
      <c r="S922" s="48">
        <v>283.29000000000002</v>
      </c>
      <c r="T922" s="48">
        <v>110.14</v>
      </c>
      <c r="U922" s="48">
        <f t="shared" si="274"/>
        <v>393.43</v>
      </c>
      <c r="V922" s="31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</row>
    <row r="923" spans="1:37" x14ac:dyDescent="0.4">
      <c r="A923" s="33">
        <v>800</v>
      </c>
      <c r="B923" s="33">
        <v>734</v>
      </c>
      <c r="C923" s="31" t="s">
        <v>105</v>
      </c>
      <c r="D923" s="33" t="s">
        <v>26</v>
      </c>
      <c r="E923" s="25">
        <v>2.5</v>
      </c>
      <c r="F923" s="45">
        <f t="shared" si="276"/>
        <v>742.35</v>
      </c>
      <c r="G923" s="45">
        <f t="shared" si="277"/>
        <v>110</v>
      </c>
      <c r="H923" s="45">
        <f t="shared" si="278"/>
        <v>852.35</v>
      </c>
      <c r="I923" s="25">
        <v>296.94</v>
      </c>
      <c r="J923" s="25">
        <v>44</v>
      </c>
      <c r="K923" s="25"/>
      <c r="L923" s="24"/>
      <c r="M923" s="24"/>
      <c r="N923" s="24"/>
      <c r="O923" s="65">
        <f t="shared" si="275"/>
        <v>415.72</v>
      </c>
      <c r="P923" s="47">
        <f>E923*S923</f>
        <v>1331.03</v>
      </c>
      <c r="Q923" s="47">
        <f>E923*T923</f>
        <v>140.88</v>
      </c>
      <c r="R923" s="48">
        <f t="shared" si="273"/>
        <v>1471.91</v>
      </c>
      <c r="S923" s="48">
        <v>532.41</v>
      </c>
      <c r="T923" s="48">
        <v>56.35</v>
      </c>
      <c r="U923" s="48">
        <f t="shared" si="274"/>
        <v>588.76</v>
      </c>
      <c r="V923" s="31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</row>
    <row r="924" spans="1:37" x14ac:dyDescent="0.4">
      <c r="A924" s="33"/>
      <c r="B924" s="33"/>
      <c r="C924" s="34" t="s">
        <v>395</v>
      </c>
      <c r="D924" s="33"/>
      <c r="E924" s="25"/>
      <c r="F924" s="45">
        <f t="shared" si="276"/>
        <v>0</v>
      </c>
      <c r="G924" s="45">
        <f t="shared" si="277"/>
        <v>0</v>
      </c>
      <c r="H924" s="45">
        <f t="shared" si="278"/>
        <v>0</v>
      </c>
      <c r="I924" s="25"/>
      <c r="J924" s="25"/>
      <c r="K924" s="25"/>
      <c r="L924" s="24"/>
      <c r="M924" s="24"/>
      <c r="N924" s="24"/>
      <c r="O924" s="52"/>
      <c r="P924" s="47">
        <f>E924*S924</f>
        <v>0</v>
      </c>
      <c r="Q924" s="47">
        <f>E924*T924</f>
        <v>0</v>
      </c>
      <c r="R924" s="48">
        <f t="shared" si="273"/>
        <v>0</v>
      </c>
      <c r="S924" s="48">
        <v>0</v>
      </c>
      <c r="T924" s="48">
        <v>0</v>
      </c>
      <c r="U924" s="48">
        <f t="shared" si="274"/>
        <v>0</v>
      </c>
      <c r="V924" s="31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</row>
    <row r="925" spans="1:37" x14ac:dyDescent="0.4">
      <c r="A925" s="33"/>
      <c r="B925" s="33"/>
      <c r="C925" s="34" t="s">
        <v>391</v>
      </c>
      <c r="D925" s="33"/>
      <c r="E925" s="25"/>
      <c r="F925" s="45">
        <f t="shared" si="276"/>
        <v>0</v>
      </c>
      <c r="G925" s="45">
        <f t="shared" si="277"/>
        <v>0</v>
      </c>
      <c r="H925" s="45">
        <f t="shared" si="278"/>
        <v>0</v>
      </c>
      <c r="I925" s="25"/>
      <c r="J925" s="25"/>
      <c r="K925" s="25"/>
      <c r="L925" s="24"/>
      <c r="M925" s="24"/>
      <c r="N925" s="24"/>
      <c r="O925" s="52"/>
      <c r="P925" s="47">
        <f>E925*S925</f>
        <v>0</v>
      </c>
      <c r="Q925" s="47">
        <f>E925*T925</f>
        <v>0</v>
      </c>
      <c r="R925" s="48">
        <f t="shared" si="273"/>
        <v>0</v>
      </c>
      <c r="S925" s="48">
        <v>0</v>
      </c>
      <c r="T925" s="48">
        <v>0</v>
      </c>
      <c r="U925" s="48">
        <f t="shared" si="274"/>
        <v>0</v>
      </c>
      <c r="V925" s="31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</row>
    <row r="926" spans="1:37" x14ac:dyDescent="0.4">
      <c r="A926" s="33">
        <v>801</v>
      </c>
      <c r="B926" s="33">
        <v>735</v>
      </c>
      <c r="C926" s="31" t="s">
        <v>262</v>
      </c>
      <c r="D926" s="33" t="s">
        <v>34</v>
      </c>
      <c r="E926" s="25">
        <v>0.02</v>
      </c>
      <c r="F926" s="45">
        <f t="shared" si="276"/>
        <v>475.14</v>
      </c>
      <c r="G926" s="45">
        <f t="shared" si="277"/>
        <v>0</v>
      </c>
      <c r="H926" s="45">
        <f t="shared" si="278"/>
        <v>475.14</v>
      </c>
      <c r="I926" s="25">
        <v>23757</v>
      </c>
      <c r="J926" s="25"/>
      <c r="K926" s="25"/>
      <c r="L926" s="24"/>
      <c r="M926" s="24"/>
      <c r="N926" s="24"/>
      <c r="O926" s="46">
        <f>I926*$L$3</f>
        <v>40386.9</v>
      </c>
      <c r="P926" s="47">
        <f>E926*S926</f>
        <v>1034.47</v>
      </c>
      <c r="Q926" s="47">
        <f>E926*T926</f>
        <v>0</v>
      </c>
      <c r="R926" s="48">
        <f t="shared" si="273"/>
        <v>1034.47</v>
      </c>
      <c r="S926" s="48">
        <v>51723.3</v>
      </c>
      <c r="T926" s="48">
        <v>0</v>
      </c>
      <c r="U926" s="48">
        <f t="shared" si="274"/>
        <v>51723.3</v>
      </c>
      <c r="V926" s="31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</row>
    <row r="927" spans="1:37" x14ac:dyDescent="0.4">
      <c r="A927" s="33">
        <v>802</v>
      </c>
      <c r="B927" s="33">
        <v>736</v>
      </c>
      <c r="C927" s="31" t="s">
        <v>387</v>
      </c>
      <c r="D927" s="33" t="s">
        <v>101</v>
      </c>
      <c r="E927" s="25">
        <v>2</v>
      </c>
      <c r="F927" s="45">
        <f t="shared" si="276"/>
        <v>620</v>
      </c>
      <c r="G927" s="45">
        <f t="shared" si="277"/>
        <v>0</v>
      </c>
      <c r="H927" s="45">
        <f t="shared" si="278"/>
        <v>620</v>
      </c>
      <c r="I927" s="25">
        <v>310</v>
      </c>
      <c r="J927" s="25"/>
      <c r="K927" s="25"/>
      <c r="L927" s="24"/>
      <c r="M927" s="24"/>
      <c r="N927" s="24"/>
      <c r="O927" s="65">
        <f t="shared" ref="O927:O935" si="279">I927*$M$3</f>
        <v>434</v>
      </c>
      <c r="P927" s="47">
        <f>E927*S927</f>
        <v>1111.6400000000001</v>
      </c>
      <c r="Q927" s="47">
        <f>E927*T927</f>
        <v>0</v>
      </c>
      <c r="R927" s="48">
        <f t="shared" si="273"/>
        <v>1111.6400000000001</v>
      </c>
      <c r="S927" s="48">
        <v>555.82000000000005</v>
      </c>
      <c r="T927" s="48">
        <v>0</v>
      </c>
      <c r="U927" s="48">
        <f t="shared" si="274"/>
        <v>555.82000000000005</v>
      </c>
      <c r="V927" s="31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</row>
    <row r="928" spans="1:37" x14ac:dyDescent="0.4">
      <c r="A928" s="33">
        <v>803</v>
      </c>
      <c r="B928" s="33">
        <v>737</v>
      </c>
      <c r="C928" s="31" t="s">
        <v>55</v>
      </c>
      <c r="D928" s="33" t="s">
        <v>26</v>
      </c>
      <c r="E928" s="25">
        <v>0.9</v>
      </c>
      <c r="F928" s="45">
        <f t="shared" si="276"/>
        <v>1585.84</v>
      </c>
      <c r="G928" s="45">
        <f t="shared" si="277"/>
        <v>0</v>
      </c>
      <c r="H928" s="45">
        <f t="shared" si="278"/>
        <v>1585.84</v>
      </c>
      <c r="I928" s="25">
        <v>1762.04</v>
      </c>
      <c r="J928" s="25"/>
      <c r="K928" s="25"/>
      <c r="L928" s="24"/>
      <c r="M928" s="24"/>
      <c r="N928" s="24"/>
      <c r="O928" s="65">
        <f t="shared" si="279"/>
        <v>2466.86</v>
      </c>
      <c r="P928" s="47">
        <f>E928*S928</f>
        <v>2843.37</v>
      </c>
      <c r="Q928" s="47">
        <f>E928*T928</f>
        <v>0</v>
      </c>
      <c r="R928" s="48">
        <f t="shared" si="273"/>
        <v>2843.37</v>
      </c>
      <c r="S928" s="48">
        <v>3159.3</v>
      </c>
      <c r="T928" s="48">
        <v>0</v>
      </c>
      <c r="U928" s="48">
        <f t="shared" si="274"/>
        <v>3159.3</v>
      </c>
      <c r="V928" s="31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</row>
    <row r="929" spans="1:37" x14ac:dyDescent="0.4">
      <c r="A929" s="33">
        <v>804</v>
      </c>
      <c r="B929" s="33">
        <v>738</v>
      </c>
      <c r="C929" s="31" t="s">
        <v>216</v>
      </c>
      <c r="D929" s="33" t="s">
        <v>26</v>
      </c>
      <c r="E929" s="25">
        <v>0.9</v>
      </c>
      <c r="F929" s="45">
        <f t="shared" si="276"/>
        <v>133.27000000000001</v>
      </c>
      <c r="G929" s="45">
        <f t="shared" si="277"/>
        <v>0</v>
      </c>
      <c r="H929" s="45">
        <f t="shared" si="278"/>
        <v>133.27000000000001</v>
      </c>
      <c r="I929" s="25">
        <v>148.08000000000001</v>
      </c>
      <c r="J929" s="25"/>
      <c r="K929" s="25"/>
      <c r="L929" s="24"/>
      <c r="M929" s="24"/>
      <c r="N929" s="24"/>
      <c r="O929" s="65">
        <f t="shared" si="279"/>
        <v>207.31</v>
      </c>
      <c r="P929" s="47">
        <f>E929*S929</f>
        <v>238.95</v>
      </c>
      <c r="Q929" s="47">
        <f>E929*T929</f>
        <v>0</v>
      </c>
      <c r="R929" s="48">
        <f t="shared" si="273"/>
        <v>238.95</v>
      </c>
      <c r="S929" s="48">
        <v>265.5</v>
      </c>
      <c r="T929" s="48">
        <v>0</v>
      </c>
      <c r="U929" s="48">
        <f t="shared" si="274"/>
        <v>265.5</v>
      </c>
      <c r="V929" s="31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</row>
    <row r="930" spans="1:37" ht="42.75" x14ac:dyDescent="0.4">
      <c r="A930" s="33">
        <v>805</v>
      </c>
      <c r="B930" s="33">
        <v>739</v>
      </c>
      <c r="C930" s="31" t="s">
        <v>263</v>
      </c>
      <c r="D930" s="33" t="s">
        <v>34</v>
      </c>
      <c r="E930" s="25">
        <v>0</v>
      </c>
      <c r="F930" s="45">
        <f t="shared" si="276"/>
        <v>0</v>
      </c>
      <c r="G930" s="45">
        <f t="shared" si="277"/>
        <v>0</v>
      </c>
      <c r="H930" s="45">
        <f t="shared" si="278"/>
        <v>0</v>
      </c>
      <c r="I930" s="25">
        <v>11624</v>
      </c>
      <c r="J930" s="25"/>
      <c r="K930" s="25"/>
      <c r="L930" s="24"/>
      <c r="M930" s="24"/>
      <c r="N930" s="24"/>
      <c r="O930" s="65">
        <f t="shared" si="279"/>
        <v>16273.6</v>
      </c>
      <c r="P930" s="47">
        <f>E930*S930</f>
        <v>0</v>
      </c>
      <c r="Q930" s="47">
        <f>E930*T930</f>
        <v>0</v>
      </c>
      <c r="R930" s="48">
        <f t="shared" si="273"/>
        <v>0</v>
      </c>
      <c r="S930" s="48">
        <v>20841.52</v>
      </c>
      <c r="T930" s="48">
        <v>0</v>
      </c>
      <c r="U930" s="48">
        <f t="shared" si="274"/>
        <v>20841.52</v>
      </c>
      <c r="V930" s="31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</row>
    <row r="931" spans="1:37" ht="28.5" x14ac:dyDescent="0.4">
      <c r="A931" s="33">
        <v>806</v>
      </c>
      <c r="B931" s="33">
        <v>740</v>
      </c>
      <c r="C931" s="31" t="s">
        <v>264</v>
      </c>
      <c r="D931" s="33" t="s">
        <v>26</v>
      </c>
      <c r="E931" s="25">
        <v>0.9</v>
      </c>
      <c r="F931" s="45">
        <f t="shared" si="276"/>
        <v>94.5</v>
      </c>
      <c r="G931" s="45">
        <f t="shared" si="277"/>
        <v>207.9</v>
      </c>
      <c r="H931" s="45">
        <f t="shared" si="278"/>
        <v>302.39999999999998</v>
      </c>
      <c r="I931" s="25">
        <v>105</v>
      </c>
      <c r="J931" s="25">
        <v>231</v>
      </c>
      <c r="K931" s="25"/>
      <c r="L931" s="24"/>
      <c r="M931" s="24"/>
      <c r="N931" s="24"/>
      <c r="O931" s="65">
        <f t="shared" si="279"/>
        <v>147</v>
      </c>
      <c r="P931" s="47">
        <f>E931*S931</f>
        <v>169.43</v>
      </c>
      <c r="Q931" s="47">
        <f>E931*T931</f>
        <v>266.26</v>
      </c>
      <c r="R931" s="48">
        <f t="shared" si="273"/>
        <v>435.69</v>
      </c>
      <c r="S931" s="48">
        <v>188.26</v>
      </c>
      <c r="T931" s="48">
        <v>295.83999999999997</v>
      </c>
      <c r="U931" s="48">
        <f t="shared" si="274"/>
        <v>484.1</v>
      </c>
      <c r="V931" s="31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</row>
    <row r="932" spans="1:37" ht="42.75" x14ac:dyDescent="0.4">
      <c r="A932" s="33">
        <v>807</v>
      </c>
      <c r="B932" s="33">
        <v>741</v>
      </c>
      <c r="C932" s="31" t="s">
        <v>263</v>
      </c>
      <c r="D932" s="33" t="s">
        <v>34</v>
      </c>
      <c r="E932" s="25">
        <v>0.01</v>
      </c>
      <c r="F932" s="45">
        <f t="shared" si="276"/>
        <v>116.24</v>
      </c>
      <c r="G932" s="45">
        <f t="shared" si="277"/>
        <v>0</v>
      </c>
      <c r="H932" s="45">
        <f t="shared" si="278"/>
        <v>116.24</v>
      </c>
      <c r="I932" s="25">
        <v>11624</v>
      </c>
      <c r="J932" s="25"/>
      <c r="K932" s="25"/>
      <c r="L932" s="24"/>
      <c r="M932" s="24"/>
      <c r="N932" s="24"/>
      <c r="O932" s="65">
        <f t="shared" si="279"/>
        <v>16273.6</v>
      </c>
      <c r="P932" s="47">
        <f>E932*S932</f>
        <v>208.42</v>
      </c>
      <c r="Q932" s="47">
        <f>E932*T932</f>
        <v>0</v>
      </c>
      <c r="R932" s="48">
        <f t="shared" si="273"/>
        <v>208.42</v>
      </c>
      <c r="S932" s="48">
        <v>20841.52</v>
      </c>
      <c r="T932" s="48">
        <v>0</v>
      </c>
      <c r="U932" s="48">
        <f t="shared" si="274"/>
        <v>20841.52</v>
      </c>
      <c r="V932" s="31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</row>
    <row r="933" spans="1:37" ht="28.5" x14ac:dyDescent="0.4">
      <c r="A933" s="33">
        <v>808</v>
      </c>
      <c r="B933" s="33">
        <v>742</v>
      </c>
      <c r="C933" s="31" t="s">
        <v>272</v>
      </c>
      <c r="D933" s="33" t="s">
        <v>26</v>
      </c>
      <c r="E933" s="25">
        <v>0.9</v>
      </c>
      <c r="F933" s="45">
        <f t="shared" si="276"/>
        <v>601.20000000000005</v>
      </c>
      <c r="G933" s="45">
        <f t="shared" si="277"/>
        <v>2772</v>
      </c>
      <c r="H933" s="45">
        <f t="shared" si="278"/>
        <v>3373.2</v>
      </c>
      <c r="I933" s="25">
        <v>668</v>
      </c>
      <c r="J933" s="25">
        <v>3080</v>
      </c>
      <c r="K933" s="25"/>
      <c r="L933" s="24"/>
      <c r="M933" s="24"/>
      <c r="N933" s="24"/>
      <c r="O933" s="65">
        <f t="shared" si="279"/>
        <v>935.2</v>
      </c>
      <c r="P933" s="47">
        <f>E933*S933</f>
        <v>1077.94</v>
      </c>
      <c r="Q933" s="47">
        <f>E933*T933</f>
        <v>3550.09</v>
      </c>
      <c r="R933" s="48">
        <f t="shared" si="273"/>
        <v>4628.03</v>
      </c>
      <c r="S933" s="48">
        <v>1197.71</v>
      </c>
      <c r="T933" s="48">
        <v>3944.54</v>
      </c>
      <c r="U933" s="48">
        <f t="shared" si="274"/>
        <v>5142.25</v>
      </c>
      <c r="V933" s="31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</row>
    <row r="934" spans="1:37" ht="28.5" x14ac:dyDescent="0.4">
      <c r="A934" s="33">
        <v>809</v>
      </c>
      <c r="B934" s="33">
        <v>743</v>
      </c>
      <c r="C934" s="31" t="s">
        <v>388</v>
      </c>
      <c r="D934" s="33" t="s">
        <v>99</v>
      </c>
      <c r="E934" s="25">
        <v>35.020000000000003</v>
      </c>
      <c r="F934" s="45">
        <f t="shared" si="276"/>
        <v>5533.16</v>
      </c>
      <c r="G934" s="45">
        <f t="shared" si="277"/>
        <v>3011.72</v>
      </c>
      <c r="H934" s="45">
        <f t="shared" si="278"/>
        <v>8544.8799999999992</v>
      </c>
      <c r="I934" s="25">
        <v>158</v>
      </c>
      <c r="J934" s="25">
        <v>86</v>
      </c>
      <c r="K934" s="25"/>
      <c r="L934" s="24"/>
      <c r="M934" s="24"/>
      <c r="N934" s="24"/>
      <c r="O934" s="65">
        <f t="shared" si="279"/>
        <v>221.2</v>
      </c>
      <c r="P934" s="47">
        <f>E934*S934</f>
        <v>9920.82</v>
      </c>
      <c r="Q934" s="47">
        <f>E934*T934</f>
        <v>3857.1</v>
      </c>
      <c r="R934" s="48">
        <f t="shared" si="273"/>
        <v>13777.92</v>
      </c>
      <c r="S934" s="48">
        <v>283.29000000000002</v>
      </c>
      <c r="T934" s="48">
        <v>110.14</v>
      </c>
      <c r="U934" s="48">
        <f t="shared" si="274"/>
        <v>393.43</v>
      </c>
      <c r="V934" s="31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</row>
    <row r="935" spans="1:37" x14ac:dyDescent="0.4">
      <c r="A935" s="33">
        <v>810</v>
      </c>
      <c r="B935" s="33">
        <v>744</v>
      </c>
      <c r="C935" s="31" t="s">
        <v>105</v>
      </c>
      <c r="D935" s="33" t="s">
        <v>26</v>
      </c>
      <c r="E935" s="25">
        <v>1.1000000000000001</v>
      </c>
      <c r="F935" s="45">
        <f t="shared" si="276"/>
        <v>326.63</v>
      </c>
      <c r="G935" s="45">
        <f t="shared" si="277"/>
        <v>48.4</v>
      </c>
      <c r="H935" s="45">
        <f t="shared" si="278"/>
        <v>375.03</v>
      </c>
      <c r="I935" s="25">
        <v>296.94</v>
      </c>
      <c r="J935" s="25">
        <v>44</v>
      </c>
      <c r="K935" s="25"/>
      <c r="L935" s="24"/>
      <c r="M935" s="24"/>
      <c r="N935" s="24"/>
      <c r="O935" s="65">
        <f t="shared" si="279"/>
        <v>415.72</v>
      </c>
      <c r="P935" s="47">
        <f>E935*S935</f>
        <v>585.65</v>
      </c>
      <c r="Q935" s="47">
        <f>E935*T935</f>
        <v>61.99</v>
      </c>
      <c r="R935" s="48">
        <f t="shared" si="273"/>
        <v>647.64</v>
      </c>
      <c r="S935" s="48">
        <v>532.41</v>
      </c>
      <c r="T935" s="48">
        <v>56.35</v>
      </c>
      <c r="U935" s="48">
        <f t="shared" si="274"/>
        <v>588.76</v>
      </c>
      <c r="V935" s="31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</row>
    <row r="936" spans="1:37" x14ac:dyDescent="0.4">
      <c r="A936" s="33"/>
      <c r="B936" s="33"/>
      <c r="C936" s="34" t="s">
        <v>396</v>
      </c>
      <c r="D936" s="33"/>
      <c r="E936" s="25"/>
      <c r="F936" s="45">
        <f t="shared" si="276"/>
        <v>0</v>
      </c>
      <c r="G936" s="45">
        <f t="shared" si="277"/>
        <v>0</v>
      </c>
      <c r="H936" s="45">
        <f t="shared" si="278"/>
        <v>0</v>
      </c>
      <c r="I936" s="25"/>
      <c r="J936" s="25"/>
      <c r="K936" s="25"/>
      <c r="L936" s="24"/>
      <c r="M936" s="24"/>
      <c r="N936" s="24"/>
      <c r="O936" s="52"/>
      <c r="P936" s="47">
        <f>E936*S936</f>
        <v>0</v>
      </c>
      <c r="Q936" s="47">
        <f>E936*T936</f>
        <v>0</v>
      </c>
      <c r="R936" s="48">
        <f t="shared" si="273"/>
        <v>0</v>
      </c>
      <c r="S936" s="48">
        <v>0</v>
      </c>
      <c r="T936" s="48">
        <v>0</v>
      </c>
      <c r="U936" s="48">
        <f t="shared" si="274"/>
        <v>0</v>
      </c>
      <c r="V936" s="31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</row>
    <row r="937" spans="1:37" x14ac:dyDescent="0.4">
      <c r="A937" s="33">
        <v>811</v>
      </c>
      <c r="B937" s="33">
        <v>745</v>
      </c>
      <c r="C937" s="31" t="s">
        <v>262</v>
      </c>
      <c r="D937" s="33" t="s">
        <v>34</v>
      </c>
      <c r="E937" s="25">
        <v>0.02</v>
      </c>
      <c r="F937" s="45">
        <f t="shared" si="276"/>
        <v>475.14</v>
      </c>
      <c r="G937" s="45">
        <f t="shared" si="277"/>
        <v>0</v>
      </c>
      <c r="H937" s="45">
        <f t="shared" si="278"/>
        <v>475.14</v>
      </c>
      <c r="I937" s="25">
        <v>23757</v>
      </c>
      <c r="J937" s="25"/>
      <c r="K937" s="25"/>
      <c r="L937" s="24"/>
      <c r="M937" s="24"/>
      <c r="N937" s="24"/>
      <c r="O937" s="46">
        <f>I937*$L$3</f>
        <v>40386.9</v>
      </c>
      <c r="P937" s="47">
        <f>E937*S937</f>
        <v>1034.47</v>
      </c>
      <c r="Q937" s="47">
        <f>E937*T937</f>
        <v>0</v>
      </c>
      <c r="R937" s="48">
        <f t="shared" si="273"/>
        <v>1034.47</v>
      </c>
      <c r="S937" s="48">
        <v>51723.3</v>
      </c>
      <c r="T937" s="48">
        <v>0</v>
      </c>
      <c r="U937" s="48">
        <f t="shared" si="274"/>
        <v>51723.3</v>
      </c>
      <c r="V937" s="31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</row>
    <row r="938" spans="1:37" x14ac:dyDescent="0.4">
      <c r="A938" s="33">
        <v>812</v>
      </c>
      <c r="B938" s="33">
        <v>746</v>
      </c>
      <c r="C938" s="31" t="s">
        <v>387</v>
      </c>
      <c r="D938" s="33" t="s">
        <v>101</v>
      </c>
      <c r="E938" s="25">
        <v>2</v>
      </c>
      <c r="F938" s="45">
        <f t="shared" si="276"/>
        <v>620</v>
      </c>
      <c r="G938" s="45">
        <f t="shared" si="277"/>
        <v>0</v>
      </c>
      <c r="H938" s="45">
        <f t="shared" si="278"/>
        <v>620</v>
      </c>
      <c r="I938" s="25">
        <v>310</v>
      </c>
      <c r="J938" s="25"/>
      <c r="K938" s="25"/>
      <c r="L938" s="24"/>
      <c r="M938" s="24"/>
      <c r="N938" s="24"/>
      <c r="O938" s="65">
        <f t="shared" ref="O938:O946" si="280">I938*$M$3</f>
        <v>434</v>
      </c>
      <c r="P938" s="47">
        <f>E938*S938</f>
        <v>1111.6400000000001</v>
      </c>
      <c r="Q938" s="47">
        <f>E938*T938</f>
        <v>0</v>
      </c>
      <c r="R938" s="48">
        <f t="shared" si="273"/>
        <v>1111.6400000000001</v>
      </c>
      <c r="S938" s="48">
        <v>555.82000000000005</v>
      </c>
      <c r="T938" s="48">
        <v>0</v>
      </c>
      <c r="U938" s="48">
        <f t="shared" si="274"/>
        <v>555.82000000000005</v>
      </c>
      <c r="V938" s="31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</row>
    <row r="939" spans="1:37" x14ac:dyDescent="0.4">
      <c r="A939" s="33">
        <v>813</v>
      </c>
      <c r="B939" s="33">
        <v>747</v>
      </c>
      <c r="C939" s="31" t="s">
        <v>55</v>
      </c>
      <c r="D939" s="33" t="s">
        <v>26</v>
      </c>
      <c r="E939" s="25">
        <v>0.9</v>
      </c>
      <c r="F939" s="45">
        <f t="shared" si="276"/>
        <v>1585.84</v>
      </c>
      <c r="G939" s="45">
        <f t="shared" si="277"/>
        <v>0</v>
      </c>
      <c r="H939" s="45">
        <f t="shared" si="278"/>
        <v>1585.84</v>
      </c>
      <c r="I939" s="25">
        <v>1762.04</v>
      </c>
      <c r="J939" s="25"/>
      <c r="K939" s="25"/>
      <c r="L939" s="24"/>
      <c r="M939" s="24"/>
      <c r="N939" s="24"/>
      <c r="O939" s="65">
        <f t="shared" si="280"/>
        <v>2466.86</v>
      </c>
      <c r="P939" s="47">
        <f>E939*S939</f>
        <v>2843.37</v>
      </c>
      <c r="Q939" s="47">
        <f>E939*T939</f>
        <v>0</v>
      </c>
      <c r="R939" s="48">
        <f t="shared" si="273"/>
        <v>2843.37</v>
      </c>
      <c r="S939" s="48">
        <v>3159.3</v>
      </c>
      <c r="T939" s="48">
        <v>0</v>
      </c>
      <c r="U939" s="48">
        <f t="shared" si="274"/>
        <v>3159.3</v>
      </c>
      <c r="V939" s="31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</row>
    <row r="940" spans="1:37" x14ac:dyDescent="0.4">
      <c r="A940" s="33">
        <v>814</v>
      </c>
      <c r="B940" s="33">
        <v>748</v>
      </c>
      <c r="C940" s="31" t="s">
        <v>216</v>
      </c>
      <c r="D940" s="33" t="s">
        <v>26</v>
      </c>
      <c r="E940" s="25">
        <v>0.9</v>
      </c>
      <c r="F940" s="45">
        <f t="shared" si="276"/>
        <v>133.27000000000001</v>
      </c>
      <c r="G940" s="45">
        <f t="shared" si="277"/>
        <v>0</v>
      </c>
      <c r="H940" s="45">
        <f t="shared" si="278"/>
        <v>133.27000000000001</v>
      </c>
      <c r="I940" s="25">
        <v>148.08000000000001</v>
      </c>
      <c r="J940" s="25"/>
      <c r="K940" s="25"/>
      <c r="L940" s="24"/>
      <c r="M940" s="24"/>
      <c r="N940" s="24"/>
      <c r="O940" s="65">
        <f t="shared" si="280"/>
        <v>207.31</v>
      </c>
      <c r="P940" s="47">
        <f>E940*S940</f>
        <v>238.95</v>
      </c>
      <c r="Q940" s="47">
        <f>E940*T940</f>
        <v>0</v>
      </c>
      <c r="R940" s="48">
        <f t="shared" si="273"/>
        <v>238.95</v>
      </c>
      <c r="S940" s="48">
        <v>265.5</v>
      </c>
      <c r="T940" s="48">
        <v>0</v>
      </c>
      <c r="U940" s="48">
        <f t="shared" si="274"/>
        <v>265.5</v>
      </c>
      <c r="V940" s="31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</row>
    <row r="941" spans="1:37" ht="42.75" x14ac:dyDescent="0.4">
      <c r="A941" s="33">
        <v>815</v>
      </c>
      <c r="B941" s="33">
        <v>749</v>
      </c>
      <c r="C941" s="31" t="s">
        <v>263</v>
      </c>
      <c r="D941" s="33" t="s">
        <v>34</v>
      </c>
      <c r="E941" s="25">
        <v>0</v>
      </c>
      <c r="F941" s="45">
        <f t="shared" si="276"/>
        <v>0</v>
      </c>
      <c r="G941" s="45">
        <f t="shared" si="277"/>
        <v>0</v>
      </c>
      <c r="H941" s="45">
        <f t="shared" si="278"/>
        <v>0</v>
      </c>
      <c r="I941" s="25">
        <v>11624</v>
      </c>
      <c r="J941" s="25"/>
      <c r="K941" s="25"/>
      <c r="L941" s="24"/>
      <c r="M941" s="24"/>
      <c r="N941" s="24"/>
      <c r="O941" s="65">
        <f t="shared" si="280"/>
        <v>16273.6</v>
      </c>
      <c r="P941" s="47">
        <f>E941*S941</f>
        <v>0</v>
      </c>
      <c r="Q941" s="47">
        <f>E941*T941</f>
        <v>0</v>
      </c>
      <c r="R941" s="48">
        <f t="shared" si="273"/>
        <v>0</v>
      </c>
      <c r="S941" s="48">
        <v>20841.52</v>
      </c>
      <c r="T941" s="48">
        <v>0</v>
      </c>
      <c r="U941" s="48">
        <f t="shared" si="274"/>
        <v>20841.52</v>
      </c>
      <c r="V941" s="31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</row>
    <row r="942" spans="1:37" ht="28.5" x14ac:dyDescent="0.4">
      <c r="A942" s="33">
        <v>816</v>
      </c>
      <c r="B942" s="33">
        <v>750</v>
      </c>
      <c r="C942" s="31" t="s">
        <v>264</v>
      </c>
      <c r="D942" s="33" t="s">
        <v>26</v>
      </c>
      <c r="E942" s="25">
        <v>0.9</v>
      </c>
      <c r="F942" s="45">
        <f t="shared" si="276"/>
        <v>94.5</v>
      </c>
      <c r="G942" s="45">
        <f t="shared" si="277"/>
        <v>207.9</v>
      </c>
      <c r="H942" s="45">
        <f t="shared" si="278"/>
        <v>302.39999999999998</v>
      </c>
      <c r="I942" s="25">
        <v>105</v>
      </c>
      <c r="J942" s="25">
        <v>231</v>
      </c>
      <c r="K942" s="25"/>
      <c r="L942" s="24"/>
      <c r="M942" s="24"/>
      <c r="N942" s="24"/>
      <c r="O942" s="65">
        <f t="shared" si="280"/>
        <v>147</v>
      </c>
      <c r="P942" s="47">
        <f>E942*S942</f>
        <v>169.43</v>
      </c>
      <c r="Q942" s="47">
        <f>E942*T942</f>
        <v>266.26</v>
      </c>
      <c r="R942" s="48">
        <f t="shared" si="273"/>
        <v>435.69</v>
      </c>
      <c r="S942" s="48">
        <v>188.26</v>
      </c>
      <c r="T942" s="48">
        <v>295.83999999999997</v>
      </c>
      <c r="U942" s="48">
        <f t="shared" si="274"/>
        <v>484.1</v>
      </c>
      <c r="V942" s="31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</row>
    <row r="943" spans="1:37" ht="42.75" x14ac:dyDescent="0.4">
      <c r="A943" s="33">
        <v>817</v>
      </c>
      <c r="B943" s="33">
        <v>751</v>
      </c>
      <c r="C943" s="31" t="s">
        <v>263</v>
      </c>
      <c r="D943" s="33" t="s">
        <v>34</v>
      </c>
      <c r="E943" s="25">
        <v>0.01</v>
      </c>
      <c r="F943" s="45">
        <f t="shared" si="276"/>
        <v>116.24</v>
      </c>
      <c r="G943" s="45">
        <f t="shared" si="277"/>
        <v>0</v>
      </c>
      <c r="H943" s="45">
        <f t="shared" si="278"/>
        <v>116.24</v>
      </c>
      <c r="I943" s="25">
        <v>11624</v>
      </c>
      <c r="J943" s="25"/>
      <c r="K943" s="25"/>
      <c r="L943" s="24"/>
      <c r="M943" s="24"/>
      <c r="N943" s="24"/>
      <c r="O943" s="65">
        <f t="shared" si="280"/>
        <v>16273.6</v>
      </c>
      <c r="P943" s="47">
        <f>E943*S943</f>
        <v>208.42</v>
      </c>
      <c r="Q943" s="47">
        <f>E943*T943</f>
        <v>0</v>
      </c>
      <c r="R943" s="48">
        <f t="shared" si="273"/>
        <v>208.42</v>
      </c>
      <c r="S943" s="48">
        <v>20841.52</v>
      </c>
      <c r="T943" s="48">
        <v>0</v>
      </c>
      <c r="U943" s="48">
        <f t="shared" si="274"/>
        <v>20841.52</v>
      </c>
      <c r="V943" s="31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</row>
    <row r="944" spans="1:37" ht="28.5" x14ac:dyDescent="0.4">
      <c r="A944" s="33">
        <v>818</v>
      </c>
      <c r="B944" s="33">
        <v>752</v>
      </c>
      <c r="C944" s="31" t="s">
        <v>272</v>
      </c>
      <c r="D944" s="33" t="s">
        <v>26</v>
      </c>
      <c r="E944" s="25">
        <v>0.9</v>
      </c>
      <c r="F944" s="45">
        <f t="shared" si="276"/>
        <v>601.20000000000005</v>
      </c>
      <c r="G944" s="45">
        <f t="shared" si="277"/>
        <v>2772</v>
      </c>
      <c r="H944" s="45">
        <f t="shared" si="278"/>
        <v>3373.2</v>
      </c>
      <c r="I944" s="25">
        <v>668</v>
      </c>
      <c r="J944" s="25">
        <v>3080</v>
      </c>
      <c r="K944" s="25"/>
      <c r="L944" s="24"/>
      <c r="M944" s="24"/>
      <c r="N944" s="24"/>
      <c r="O944" s="65">
        <f t="shared" si="280"/>
        <v>935.2</v>
      </c>
      <c r="P944" s="47">
        <f>E944*S944</f>
        <v>1077.94</v>
      </c>
      <c r="Q944" s="47">
        <f>E944*T944</f>
        <v>3550.09</v>
      </c>
      <c r="R944" s="48">
        <f t="shared" si="273"/>
        <v>4628.03</v>
      </c>
      <c r="S944" s="48">
        <v>1197.71</v>
      </c>
      <c r="T944" s="48">
        <v>3944.54</v>
      </c>
      <c r="U944" s="48">
        <f t="shared" si="274"/>
        <v>5142.25</v>
      </c>
      <c r="V944" s="31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</row>
    <row r="945" spans="1:37" ht="28.5" x14ac:dyDescent="0.4">
      <c r="A945" s="33">
        <v>819</v>
      </c>
      <c r="B945" s="33">
        <v>753</v>
      </c>
      <c r="C945" s="31" t="s">
        <v>388</v>
      </c>
      <c r="D945" s="33" t="s">
        <v>99</v>
      </c>
      <c r="E945" s="25">
        <v>35.020000000000003</v>
      </c>
      <c r="F945" s="45">
        <f t="shared" si="276"/>
        <v>5533.16</v>
      </c>
      <c r="G945" s="45">
        <f t="shared" si="277"/>
        <v>3011.72</v>
      </c>
      <c r="H945" s="45">
        <f t="shared" si="278"/>
        <v>8544.8799999999992</v>
      </c>
      <c r="I945" s="25">
        <v>158</v>
      </c>
      <c r="J945" s="25">
        <v>86</v>
      </c>
      <c r="K945" s="25"/>
      <c r="L945" s="24"/>
      <c r="M945" s="24"/>
      <c r="N945" s="24"/>
      <c r="O945" s="65">
        <f t="shared" si="280"/>
        <v>221.2</v>
      </c>
      <c r="P945" s="47">
        <f>E945*S945</f>
        <v>9920.82</v>
      </c>
      <c r="Q945" s="47">
        <f>E945*T945</f>
        <v>3857.1</v>
      </c>
      <c r="R945" s="48">
        <f t="shared" si="273"/>
        <v>13777.92</v>
      </c>
      <c r="S945" s="48">
        <v>283.29000000000002</v>
      </c>
      <c r="T945" s="48">
        <v>110.14</v>
      </c>
      <c r="U945" s="48">
        <f t="shared" si="274"/>
        <v>393.43</v>
      </c>
      <c r="V945" s="31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</row>
    <row r="946" spans="1:37" x14ac:dyDescent="0.4">
      <c r="A946" s="33">
        <v>820</v>
      </c>
      <c r="B946" s="33">
        <v>754</v>
      </c>
      <c r="C946" s="31" t="s">
        <v>105</v>
      </c>
      <c r="D946" s="33" t="s">
        <v>26</v>
      </c>
      <c r="E946" s="25">
        <v>1.1000000000000001</v>
      </c>
      <c r="F946" s="45">
        <f t="shared" si="276"/>
        <v>326.63</v>
      </c>
      <c r="G946" s="45">
        <f t="shared" si="277"/>
        <v>48.4</v>
      </c>
      <c r="H946" s="45">
        <f t="shared" si="278"/>
        <v>375.03</v>
      </c>
      <c r="I946" s="25">
        <v>296.94</v>
      </c>
      <c r="J946" s="25">
        <v>44</v>
      </c>
      <c r="K946" s="25"/>
      <c r="L946" s="24"/>
      <c r="M946" s="24"/>
      <c r="N946" s="24"/>
      <c r="O946" s="65">
        <f t="shared" si="280"/>
        <v>415.72</v>
      </c>
      <c r="P946" s="47">
        <f>E946*S946</f>
        <v>585.65</v>
      </c>
      <c r="Q946" s="47">
        <f>E946*T946</f>
        <v>61.99</v>
      </c>
      <c r="R946" s="48">
        <f t="shared" si="273"/>
        <v>647.64</v>
      </c>
      <c r="S946" s="48">
        <v>532.41</v>
      </c>
      <c r="T946" s="48">
        <v>56.35</v>
      </c>
      <c r="U946" s="48">
        <f t="shared" si="274"/>
        <v>588.76</v>
      </c>
      <c r="V946" s="31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</row>
    <row r="947" spans="1:37" x14ac:dyDescent="0.4">
      <c r="A947" s="33"/>
      <c r="B947" s="33"/>
      <c r="C947" s="34" t="s">
        <v>397</v>
      </c>
      <c r="D947" s="33"/>
      <c r="E947" s="25"/>
      <c r="F947" s="45">
        <f t="shared" si="276"/>
        <v>0</v>
      </c>
      <c r="G947" s="45">
        <f t="shared" si="277"/>
        <v>0</v>
      </c>
      <c r="H947" s="45">
        <f t="shared" si="278"/>
        <v>0</v>
      </c>
      <c r="I947" s="25"/>
      <c r="J947" s="25"/>
      <c r="K947" s="25"/>
      <c r="L947" s="24"/>
      <c r="M947" s="24"/>
      <c r="N947" s="24"/>
      <c r="O947" s="52"/>
      <c r="P947" s="47">
        <f>E947*S947</f>
        <v>0</v>
      </c>
      <c r="Q947" s="47">
        <f>E947*T947</f>
        <v>0</v>
      </c>
      <c r="R947" s="48">
        <f t="shared" si="273"/>
        <v>0</v>
      </c>
      <c r="S947" s="48">
        <v>0</v>
      </c>
      <c r="T947" s="48">
        <v>0</v>
      </c>
      <c r="U947" s="48">
        <f t="shared" si="274"/>
        <v>0</v>
      </c>
      <c r="V947" s="31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</row>
    <row r="948" spans="1:37" x14ac:dyDescent="0.4">
      <c r="A948" s="33">
        <v>821</v>
      </c>
      <c r="B948" s="33">
        <v>755</v>
      </c>
      <c r="C948" s="31" t="s">
        <v>262</v>
      </c>
      <c r="D948" s="33" t="s">
        <v>34</v>
      </c>
      <c r="E948" s="25">
        <v>0.08</v>
      </c>
      <c r="F948" s="45">
        <f t="shared" si="276"/>
        <v>1900.56</v>
      </c>
      <c r="G948" s="45">
        <f t="shared" si="277"/>
        <v>0</v>
      </c>
      <c r="H948" s="45">
        <f t="shared" si="278"/>
        <v>1900.56</v>
      </c>
      <c r="I948" s="25">
        <v>23757</v>
      </c>
      <c r="J948" s="25"/>
      <c r="K948" s="25"/>
      <c r="L948" s="24"/>
      <c r="M948" s="24"/>
      <c r="N948" s="24"/>
      <c r="O948" s="46">
        <f>I948*$L$3</f>
        <v>40386.9</v>
      </c>
      <c r="P948" s="47">
        <f>E948*S948</f>
        <v>4137.8599999999997</v>
      </c>
      <c r="Q948" s="47">
        <f>E948*T948</f>
        <v>0</v>
      </c>
      <c r="R948" s="48">
        <f t="shared" si="273"/>
        <v>4137.8599999999997</v>
      </c>
      <c r="S948" s="48">
        <v>51723.3</v>
      </c>
      <c r="T948" s="48">
        <v>0</v>
      </c>
      <c r="U948" s="48">
        <f t="shared" si="274"/>
        <v>51723.3</v>
      </c>
      <c r="V948" s="31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</row>
    <row r="949" spans="1:37" x14ac:dyDescent="0.4">
      <c r="A949" s="33">
        <v>822</v>
      </c>
      <c r="B949" s="33">
        <v>756</v>
      </c>
      <c r="C949" s="31" t="s">
        <v>387</v>
      </c>
      <c r="D949" s="33" t="s">
        <v>101</v>
      </c>
      <c r="E949" s="25">
        <v>5</v>
      </c>
      <c r="F949" s="45">
        <f t="shared" si="276"/>
        <v>1550</v>
      </c>
      <c r="G949" s="45">
        <f t="shared" si="277"/>
        <v>0</v>
      </c>
      <c r="H949" s="45">
        <f t="shared" si="278"/>
        <v>1550</v>
      </c>
      <c r="I949" s="25">
        <v>310</v>
      </c>
      <c r="J949" s="25"/>
      <c r="K949" s="25"/>
      <c r="L949" s="24"/>
      <c r="M949" s="24"/>
      <c r="N949" s="24"/>
      <c r="O949" s="65">
        <f t="shared" ref="O949:O957" si="281">I949*$M$3</f>
        <v>434</v>
      </c>
      <c r="P949" s="47">
        <f>E949*S949</f>
        <v>2779.1</v>
      </c>
      <c r="Q949" s="47">
        <f>E949*T949</f>
        <v>0</v>
      </c>
      <c r="R949" s="48">
        <f t="shared" si="273"/>
        <v>2779.1</v>
      </c>
      <c r="S949" s="48">
        <v>555.82000000000005</v>
      </c>
      <c r="T949" s="48">
        <v>0</v>
      </c>
      <c r="U949" s="48">
        <f t="shared" si="274"/>
        <v>555.82000000000005</v>
      </c>
      <c r="V949" s="31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</row>
    <row r="950" spans="1:37" x14ac:dyDescent="0.4">
      <c r="A950" s="33">
        <v>823</v>
      </c>
      <c r="B950" s="33">
        <v>757</v>
      </c>
      <c r="C950" s="31" t="s">
        <v>55</v>
      </c>
      <c r="D950" s="33" t="s">
        <v>26</v>
      </c>
      <c r="E950" s="25">
        <v>2</v>
      </c>
      <c r="F950" s="45">
        <f t="shared" si="276"/>
        <v>3524.08</v>
      </c>
      <c r="G950" s="45">
        <f t="shared" si="277"/>
        <v>0</v>
      </c>
      <c r="H950" s="45">
        <f t="shared" si="278"/>
        <v>3524.08</v>
      </c>
      <c r="I950" s="25">
        <v>1762.04</v>
      </c>
      <c r="J950" s="25"/>
      <c r="K950" s="25"/>
      <c r="L950" s="24"/>
      <c r="M950" s="24"/>
      <c r="N950" s="24"/>
      <c r="O950" s="65">
        <f t="shared" si="281"/>
        <v>2466.86</v>
      </c>
      <c r="P950" s="47">
        <f>E950*S950</f>
        <v>6318.6</v>
      </c>
      <c r="Q950" s="47">
        <f>E950*T950</f>
        <v>0</v>
      </c>
      <c r="R950" s="48">
        <f t="shared" si="273"/>
        <v>6318.6</v>
      </c>
      <c r="S950" s="48">
        <v>3159.3</v>
      </c>
      <c r="T950" s="48">
        <v>0</v>
      </c>
      <c r="U950" s="48">
        <f t="shared" si="274"/>
        <v>3159.3</v>
      </c>
      <c r="V950" s="31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</row>
    <row r="951" spans="1:37" x14ac:dyDescent="0.4">
      <c r="A951" s="33">
        <v>824</v>
      </c>
      <c r="B951" s="33">
        <v>758</v>
      </c>
      <c r="C951" s="31" t="s">
        <v>216</v>
      </c>
      <c r="D951" s="33" t="s">
        <v>26</v>
      </c>
      <c r="E951" s="25">
        <v>2</v>
      </c>
      <c r="F951" s="45">
        <f t="shared" si="276"/>
        <v>296.16000000000003</v>
      </c>
      <c r="G951" s="45">
        <f t="shared" si="277"/>
        <v>0</v>
      </c>
      <c r="H951" s="45">
        <f t="shared" si="278"/>
        <v>296.16000000000003</v>
      </c>
      <c r="I951" s="25">
        <v>148.08000000000001</v>
      </c>
      <c r="J951" s="25"/>
      <c r="K951" s="25"/>
      <c r="L951" s="24"/>
      <c r="M951" s="24"/>
      <c r="N951" s="24"/>
      <c r="O951" s="65">
        <f t="shared" si="281"/>
        <v>207.31</v>
      </c>
      <c r="P951" s="47">
        <f>E951*S951</f>
        <v>531</v>
      </c>
      <c r="Q951" s="47">
        <f>E951*T951</f>
        <v>0</v>
      </c>
      <c r="R951" s="48">
        <f t="shared" si="273"/>
        <v>531</v>
      </c>
      <c r="S951" s="48">
        <v>265.5</v>
      </c>
      <c r="T951" s="48">
        <v>0</v>
      </c>
      <c r="U951" s="48">
        <f t="shared" si="274"/>
        <v>265.5</v>
      </c>
      <c r="V951" s="31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</row>
    <row r="952" spans="1:37" ht="42.75" x14ac:dyDescent="0.4">
      <c r="A952" s="33">
        <v>825</v>
      </c>
      <c r="B952" s="33">
        <v>759</v>
      </c>
      <c r="C952" s="31" t="s">
        <v>263</v>
      </c>
      <c r="D952" s="33" t="s">
        <v>34</v>
      </c>
      <c r="E952" s="25">
        <v>0</v>
      </c>
      <c r="F952" s="45">
        <f t="shared" si="276"/>
        <v>0</v>
      </c>
      <c r="G952" s="45">
        <f t="shared" si="277"/>
        <v>0</v>
      </c>
      <c r="H952" s="45">
        <f t="shared" si="278"/>
        <v>0</v>
      </c>
      <c r="I952" s="25">
        <v>11624</v>
      </c>
      <c r="J952" s="25"/>
      <c r="K952" s="25"/>
      <c r="L952" s="24"/>
      <c r="M952" s="24"/>
      <c r="N952" s="24"/>
      <c r="O952" s="65">
        <f t="shared" si="281"/>
        <v>16273.6</v>
      </c>
      <c r="P952" s="47">
        <f>E952*S952</f>
        <v>0</v>
      </c>
      <c r="Q952" s="47">
        <f>E952*T952</f>
        <v>0</v>
      </c>
      <c r="R952" s="48">
        <f t="shared" si="273"/>
        <v>0</v>
      </c>
      <c r="S952" s="48">
        <v>20841.52</v>
      </c>
      <c r="T952" s="48">
        <v>0</v>
      </c>
      <c r="U952" s="48">
        <f t="shared" si="274"/>
        <v>20841.52</v>
      </c>
      <c r="V952" s="31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</row>
    <row r="953" spans="1:37" ht="28.5" x14ac:dyDescent="0.4">
      <c r="A953" s="33">
        <v>826</v>
      </c>
      <c r="B953" s="33">
        <v>760</v>
      </c>
      <c r="C953" s="31" t="s">
        <v>264</v>
      </c>
      <c r="D953" s="33" t="s">
        <v>26</v>
      </c>
      <c r="E953" s="25">
        <v>2</v>
      </c>
      <c r="F953" s="45">
        <f t="shared" si="276"/>
        <v>210</v>
      </c>
      <c r="G953" s="45">
        <f t="shared" si="277"/>
        <v>462</v>
      </c>
      <c r="H953" s="45">
        <f t="shared" si="278"/>
        <v>672</v>
      </c>
      <c r="I953" s="25">
        <v>105</v>
      </c>
      <c r="J953" s="25">
        <v>231</v>
      </c>
      <c r="K953" s="25"/>
      <c r="L953" s="24"/>
      <c r="M953" s="24"/>
      <c r="N953" s="24"/>
      <c r="O953" s="65">
        <f t="shared" si="281"/>
        <v>147</v>
      </c>
      <c r="P953" s="47">
        <f>E953*S953</f>
        <v>376.52</v>
      </c>
      <c r="Q953" s="47">
        <f>E953*T953</f>
        <v>591.67999999999995</v>
      </c>
      <c r="R953" s="48">
        <f t="shared" si="273"/>
        <v>968.2</v>
      </c>
      <c r="S953" s="48">
        <v>188.26</v>
      </c>
      <c r="T953" s="48">
        <v>295.83999999999997</v>
      </c>
      <c r="U953" s="48">
        <f t="shared" si="274"/>
        <v>484.1</v>
      </c>
      <c r="V953" s="31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</row>
    <row r="954" spans="1:37" ht="42.75" x14ac:dyDescent="0.4">
      <c r="A954" s="33">
        <v>827</v>
      </c>
      <c r="B954" s="33">
        <v>761</v>
      </c>
      <c r="C954" s="31" t="s">
        <v>263</v>
      </c>
      <c r="D954" s="33" t="s">
        <v>34</v>
      </c>
      <c r="E954" s="25">
        <v>0.02</v>
      </c>
      <c r="F954" s="45">
        <f t="shared" si="276"/>
        <v>232.48</v>
      </c>
      <c r="G954" s="45">
        <f t="shared" si="277"/>
        <v>0</v>
      </c>
      <c r="H954" s="45">
        <f t="shared" si="278"/>
        <v>232.48</v>
      </c>
      <c r="I954" s="25">
        <v>11624</v>
      </c>
      <c r="J954" s="25"/>
      <c r="K954" s="25"/>
      <c r="L954" s="24"/>
      <c r="M954" s="24"/>
      <c r="N954" s="24"/>
      <c r="O954" s="65">
        <f t="shared" si="281"/>
        <v>16273.6</v>
      </c>
      <c r="P954" s="47">
        <f>E954*S954</f>
        <v>416.83</v>
      </c>
      <c r="Q954" s="47">
        <f>E954*T954</f>
        <v>0</v>
      </c>
      <c r="R954" s="48">
        <f t="shared" si="273"/>
        <v>416.83</v>
      </c>
      <c r="S954" s="48">
        <v>20841.52</v>
      </c>
      <c r="T954" s="48">
        <v>0</v>
      </c>
      <c r="U954" s="48">
        <f t="shared" si="274"/>
        <v>20841.52</v>
      </c>
      <c r="V954" s="31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</row>
    <row r="955" spans="1:37" ht="28.5" x14ac:dyDescent="0.4">
      <c r="A955" s="33">
        <v>828</v>
      </c>
      <c r="B955" s="33">
        <v>762</v>
      </c>
      <c r="C955" s="31" t="s">
        <v>272</v>
      </c>
      <c r="D955" s="33" t="s">
        <v>26</v>
      </c>
      <c r="E955" s="25">
        <v>2</v>
      </c>
      <c r="F955" s="45">
        <f t="shared" si="276"/>
        <v>1336</v>
      </c>
      <c r="G955" s="45">
        <f t="shared" si="277"/>
        <v>6160</v>
      </c>
      <c r="H955" s="45">
        <f t="shared" si="278"/>
        <v>7496</v>
      </c>
      <c r="I955" s="25">
        <v>668</v>
      </c>
      <c r="J955" s="25">
        <v>3080</v>
      </c>
      <c r="K955" s="25"/>
      <c r="L955" s="24"/>
      <c r="M955" s="24"/>
      <c r="N955" s="24"/>
      <c r="O955" s="65">
        <f t="shared" si="281"/>
        <v>935.2</v>
      </c>
      <c r="P955" s="47">
        <f>E955*S955</f>
        <v>2395.42</v>
      </c>
      <c r="Q955" s="47">
        <f>E955*T955</f>
        <v>7889.08</v>
      </c>
      <c r="R955" s="48">
        <f t="shared" si="273"/>
        <v>10284.5</v>
      </c>
      <c r="S955" s="48">
        <v>1197.71</v>
      </c>
      <c r="T955" s="48">
        <v>3944.54</v>
      </c>
      <c r="U955" s="48">
        <f t="shared" si="274"/>
        <v>5142.25</v>
      </c>
      <c r="V955" s="31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</row>
    <row r="956" spans="1:37" ht="28.5" x14ac:dyDescent="0.4">
      <c r="A956" s="33">
        <v>829</v>
      </c>
      <c r="B956" s="33">
        <v>763</v>
      </c>
      <c r="C956" s="31" t="s">
        <v>388</v>
      </c>
      <c r="D956" s="33" t="s">
        <v>99</v>
      </c>
      <c r="E956" s="25">
        <v>85.13</v>
      </c>
      <c r="F956" s="45">
        <f t="shared" si="276"/>
        <v>13450.54</v>
      </c>
      <c r="G956" s="45">
        <f t="shared" si="277"/>
        <v>7321.18</v>
      </c>
      <c r="H956" s="45">
        <f t="shared" si="278"/>
        <v>20771.72</v>
      </c>
      <c r="I956" s="25">
        <v>158</v>
      </c>
      <c r="J956" s="25">
        <v>86</v>
      </c>
      <c r="K956" s="25"/>
      <c r="L956" s="24"/>
      <c r="M956" s="24"/>
      <c r="N956" s="24"/>
      <c r="O956" s="65">
        <f t="shared" si="281"/>
        <v>221.2</v>
      </c>
      <c r="P956" s="47">
        <f>E956*S956</f>
        <v>24116.48</v>
      </c>
      <c r="Q956" s="47">
        <f>E956*T956</f>
        <v>9376.2199999999993</v>
      </c>
      <c r="R956" s="48">
        <f t="shared" si="273"/>
        <v>33492.699999999997</v>
      </c>
      <c r="S956" s="48">
        <v>283.29000000000002</v>
      </c>
      <c r="T956" s="48">
        <v>110.14</v>
      </c>
      <c r="U956" s="48">
        <f t="shared" si="274"/>
        <v>393.43</v>
      </c>
      <c r="V956" s="31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</row>
    <row r="957" spans="1:37" x14ac:dyDescent="0.4">
      <c r="A957" s="33">
        <v>830</v>
      </c>
      <c r="B957" s="33">
        <v>764</v>
      </c>
      <c r="C957" s="31" t="s">
        <v>105</v>
      </c>
      <c r="D957" s="33" t="s">
        <v>26</v>
      </c>
      <c r="E957" s="25">
        <v>2.5</v>
      </c>
      <c r="F957" s="45">
        <f t="shared" si="276"/>
        <v>742.35</v>
      </c>
      <c r="G957" s="45">
        <f t="shared" si="277"/>
        <v>110</v>
      </c>
      <c r="H957" s="45">
        <f t="shared" si="278"/>
        <v>852.35</v>
      </c>
      <c r="I957" s="25">
        <v>296.94</v>
      </c>
      <c r="J957" s="25">
        <v>44</v>
      </c>
      <c r="K957" s="25"/>
      <c r="L957" s="24"/>
      <c r="M957" s="24"/>
      <c r="N957" s="24"/>
      <c r="O957" s="65">
        <f t="shared" si="281"/>
        <v>415.72</v>
      </c>
      <c r="P957" s="47">
        <f>E957*S957</f>
        <v>1331.03</v>
      </c>
      <c r="Q957" s="47">
        <f>E957*T957</f>
        <v>140.88</v>
      </c>
      <c r="R957" s="48">
        <f t="shared" si="273"/>
        <v>1471.91</v>
      </c>
      <c r="S957" s="48">
        <v>532.41</v>
      </c>
      <c r="T957" s="48">
        <v>56.35</v>
      </c>
      <c r="U957" s="48">
        <f t="shared" si="274"/>
        <v>588.76</v>
      </c>
      <c r="V957" s="31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</row>
    <row r="958" spans="1:37" x14ac:dyDescent="0.4">
      <c r="A958" s="33"/>
      <c r="B958" s="33"/>
      <c r="C958" s="34" t="s">
        <v>398</v>
      </c>
      <c r="D958" s="33"/>
      <c r="E958" s="25"/>
      <c r="F958" s="45">
        <f t="shared" si="276"/>
        <v>0</v>
      </c>
      <c r="G958" s="45">
        <f t="shared" si="277"/>
        <v>0</v>
      </c>
      <c r="H958" s="45">
        <f t="shared" si="278"/>
        <v>0</v>
      </c>
      <c r="I958" s="25"/>
      <c r="J958" s="25"/>
      <c r="K958" s="25"/>
      <c r="L958" s="24"/>
      <c r="M958" s="24"/>
      <c r="N958" s="24"/>
      <c r="O958" s="52"/>
      <c r="P958" s="47">
        <f>E958*S958</f>
        <v>0</v>
      </c>
      <c r="Q958" s="47">
        <f>E958*T958</f>
        <v>0</v>
      </c>
      <c r="R958" s="48">
        <f t="shared" si="273"/>
        <v>0</v>
      </c>
      <c r="S958" s="48">
        <v>0</v>
      </c>
      <c r="T958" s="48">
        <v>0</v>
      </c>
      <c r="U958" s="48">
        <f t="shared" si="274"/>
        <v>0</v>
      </c>
      <c r="V958" s="31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</row>
    <row r="959" spans="1:37" x14ac:dyDescent="0.4">
      <c r="A959" s="33">
        <v>831</v>
      </c>
      <c r="B959" s="33">
        <v>765</v>
      </c>
      <c r="C959" s="31" t="s">
        <v>262</v>
      </c>
      <c r="D959" s="33" t="s">
        <v>34</v>
      </c>
      <c r="E959" s="25">
        <v>0.05</v>
      </c>
      <c r="F959" s="45">
        <f t="shared" si="276"/>
        <v>1187.8499999999999</v>
      </c>
      <c r="G959" s="45">
        <f t="shared" si="277"/>
        <v>0</v>
      </c>
      <c r="H959" s="45">
        <f t="shared" si="278"/>
        <v>1187.8499999999999</v>
      </c>
      <c r="I959" s="25">
        <v>23757</v>
      </c>
      <c r="J959" s="25"/>
      <c r="K959" s="25"/>
      <c r="L959" s="24"/>
      <c r="M959" s="24"/>
      <c r="N959" s="24"/>
      <c r="O959" s="46">
        <f>I959*$L$3</f>
        <v>40386.9</v>
      </c>
      <c r="P959" s="47">
        <f>E959*S959</f>
        <v>2586.17</v>
      </c>
      <c r="Q959" s="47">
        <f>E959*T959</f>
        <v>0</v>
      </c>
      <c r="R959" s="48">
        <f t="shared" si="273"/>
        <v>2586.17</v>
      </c>
      <c r="S959" s="48">
        <v>51723.3</v>
      </c>
      <c r="T959" s="48">
        <v>0</v>
      </c>
      <c r="U959" s="48">
        <f t="shared" si="274"/>
        <v>51723.3</v>
      </c>
      <c r="V959" s="31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</row>
    <row r="960" spans="1:37" x14ac:dyDescent="0.4">
      <c r="A960" s="33">
        <v>832</v>
      </c>
      <c r="B960" s="33">
        <v>766</v>
      </c>
      <c r="C960" s="31" t="s">
        <v>387</v>
      </c>
      <c r="D960" s="33" t="s">
        <v>101</v>
      </c>
      <c r="E960" s="25">
        <v>4</v>
      </c>
      <c r="F960" s="45">
        <f t="shared" si="276"/>
        <v>1240</v>
      </c>
      <c r="G960" s="45">
        <f t="shared" si="277"/>
        <v>0</v>
      </c>
      <c r="H960" s="45">
        <f t="shared" si="278"/>
        <v>1240</v>
      </c>
      <c r="I960" s="25">
        <v>310</v>
      </c>
      <c r="J960" s="25"/>
      <c r="K960" s="25"/>
      <c r="L960" s="24"/>
      <c r="M960" s="24"/>
      <c r="N960" s="24"/>
      <c r="O960" s="65">
        <f t="shared" ref="O960:O968" si="282">I960*$M$3</f>
        <v>434</v>
      </c>
      <c r="P960" s="47">
        <f>E960*S960</f>
        <v>2223.2800000000002</v>
      </c>
      <c r="Q960" s="47">
        <f>E960*T960</f>
        <v>0</v>
      </c>
      <c r="R960" s="48">
        <f t="shared" si="273"/>
        <v>2223.2800000000002</v>
      </c>
      <c r="S960" s="48">
        <v>555.82000000000005</v>
      </c>
      <c r="T960" s="48">
        <v>0</v>
      </c>
      <c r="U960" s="48">
        <f t="shared" si="274"/>
        <v>555.82000000000005</v>
      </c>
      <c r="V960" s="31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</row>
    <row r="961" spans="1:37" x14ac:dyDescent="0.4">
      <c r="A961" s="33">
        <v>833</v>
      </c>
      <c r="B961" s="33">
        <v>767</v>
      </c>
      <c r="C961" s="31" t="s">
        <v>55</v>
      </c>
      <c r="D961" s="33" t="s">
        <v>26</v>
      </c>
      <c r="E961" s="25">
        <v>1.4</v>
      </c>
      <c r="F961" s="45">
        <f t="shared" si="276"/>
        <v>2466.86</v>
      </c>
      <c r="G961" s="45">
        <f t="shared" si="277"/>
        <v>0</v>
      </c>
      <c r="H961" s="45">
        <f t="shared" si="278"/>
        <v>2466.86</v>
      </c>
      <c r="I961" s="25">
        <v>1762.04</v>
      </c>
      <c r="J961" s="25"/>
      <c r="K961" s="25"/>
      <c r="L961" s="24"/>
      <c r="M961" s="24"/>
      <c r="N961" s="24"/>
      <c r="O961" s="65">
        <f t="shared" si="282"/>
        <v>2466.86</v>
      </c>
      <c r="P961" s="47">
        <f>E961*S961</f>
        <v>4423.0200000000004</v>
      </c>
      <c r="Q961" s="47">
        <f>E961*T961</f>
        <v>0</v>
      </c>
      <c r="R961" s="48">
        <f t="shared" si="273"/>
        <v>4423.0200000000004</v>
      </c>
      <c r="S961" s="48">
        <v>3159.3</v>
      </c>
      <c r="T961" s="48">
        <v>0</v>
      </c>
      <c r="U961" s="48">
        <f t="shared" si="274"/>
        <v>3159.3</v>
      </c>
      <c r="V961" s="31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</row>
    <row r="962" spans="1:37" x14ac:dyDescent="0.4">
      <c r="A962" s="33">
        <v>834</v>
      </c>
      <c r="B962" s="33">
        <v>768</v>
      </c>
      <c r="C962" s="31" t="s">
        <v>216</v>
      </c>
      <c r="D962" s="33" t="s">
        <v>26</v>
      </c>
      <c r="E962" s="25">
        <v>1.4</v>
      </c>
      <c r="F962" s="45">
        <f t="shared" si="276"/>
        <v>207.31</v>
      </c>
      <c r="G962" s="45">
        <f t="shared" si="277"/>
        <v>0</v>
      </c>
      <c r="H962" s="45">
        <f t="shared" si="278"/>
        <v>207.31</v>
      </c>
      <c r="I962" s="25">
        <v>148.08000000000001</v>
      </c>
      <c r="J962" s="25"/>
      <c r="K962" s="25"/>
      <c r="L962" s="24"/>
      <c r="M962" s="24"/>
      <c r="N962" s="24"/>
      <c r="O962" s="65">
        <f t="shared" si="282"/>
        <v>207.31</v>
      </c>
      <c r="P962" s="47">
        <f>E962*S962</f>
        <v>371.7</v>
      </c>
      <c r="Q962" s="47">
        <f>E962*T962</f>
        <v>0</v>
      </c>
      <c r="R962" s="48">
        <f t="shared" si="273"/>
        <v>371.7</v>
      </c>
      <c r="S962" s="48">
        <v>265.5</v>
      </c>
      <c r="T962" s="48">
        <v>0</v>
      </c>
      <c r="U962" s="48">
        <f t="shared" si="274"/>
        <v>265.5</v>
      </c>
      <c r="V962" s="31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</row>
    <row r="963" spans="1:37" ht="42.75" x14ac:dyDescent="0.4">
      <c r="A963" s="33">
        <v>835</v>
      </c>
      <c r="B963" s="33">
        <v>769</v>
      </c>
      <c r="C963" s="31" t="s">
        <v>263</v>
      </c>
      <c r="D963" s="33" t="s">
        <v>34</v>
      </c>
      <c r="E963" s="25">
        <v>0</v>
      </c>
      <c r="F963" s="45">
        <f t="shared" si="276"/>
        <v>0</v>
      </c>
      <c r="G963" s="45">
        <f t="shared" si="277"/>
        <v>0</v>
      </c>
      <c r="H963" s="45">
        <f t="shared" si="278"/>
        <v>0</v>
      </c>
      <c r="I963" s="25">
        <v>11624</v>
      </c>
      <c r="J963" s="25"/>
      <c r="K963" s="25"/>
      <c r="L963" s="24"/>
      <c r="M963" s="24"/>
      <c r="N963" s="24"/>
      <c r="O963" s="65">
        <f t="shared" si="282"/>
        <v>16273.6</v>
      </c>
      <c r="P963" s="47">
        <f>E963*S963</f>
        <v>0</v>
      </c>
      <c r="Q963" s="47">
        <f>E963*T963</f>
        <v>0</v>
      </c>
      <c r="R963" s="48">
        <f t="shared" si="273"/>
        <v>0</v>
      </c>
      <c r="S963" s="48">
        <v>20841.52</v>
      </c>
      <c r="T963" s="48">
        <v>0</v>
      </c>
      <c r="U963" s="48">
        <f t="shared" si="274"/>
        <v>20841.52</v>
      </c>
      <c r="V963" s="31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</row>
    <row r="964" spans="1:37" ht="28.5" x14ac:dyDescent="0.4">
      <c r="A964" s="33">
        <v>836</v>
      </c>
      <c r="B964" s="33">
        <v>770</v>
      </c>
      <c r="C964" s="31" t="s">
        <v>264</v>
      </c>
      <c r="D964" s="33" t="s">
        <v>26</v>
      </c>
      <c r="E964" s="25">
        <v>1.4</v>
      </c>
      <c r="F964" s="45">
        <f t="shared" si="276"/>
        <v>147</v>
      </c>
      <c r="G964" s="45">
        <f t="shared" si="277"/>
        <v>323.39999999999998</v>
      </c>
      <c r="H964" s="45">
        <f t="shared" si="278"/>
        <v>470.4</v>
      </c>
      <c r="I964" s="25">
        <v>105</v>
      </c>
      <c r="J964" s="25">
        <v>231</v>
      </c>
      <c r="K964" s="25"/>
      <c r="L964" s="24"/>
      <c r="M964" s="24"/>
      <c r="N964" s="24"/>
      <c r="O964" s="65">
        <f t="shared" si="282"/>
        <v>147</v>
      </c>
      <c r="P964" s="47">
        <f>E964*S964</f>
        <v>263.56</v>
      </c>
      <c r="Q964" s="47">
        <f>E964*T964</f>
        <v>414.18</v>
      </c>
      <c r="R964" s="48">
        <f t="shared" si="273"/>
        <v>677.74</v>
      </c>
      <c r="S964" s="48">
        <v>188.26</v>
      </c>
      <c r="T964" s="48">
        <v>295.83999999999997</v>
      </c>
      <c r="U964" s="48">
        <f t="shared" si="274"/>
        <v>484.1</v>
      </c>
      <c r="V964" s="31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</row>
    <row r="965" spans="1:37" ht="42.75" x14ac:dyDescent="0.4">
      <c r="A965" s="33">
        <v>837</v>
      </c>
      <c r="B965" s="33">
        <v>771</v>
      </c>
      <c r="C965" s="31" t="s">
        <v>263</v>
      </c>
      <c r="D965" s="33" t="s">
        <v>34</v>
      </c>
      <c r="E965" s="25">
        <v>0.01</v>
      </c>
      <c r="F965" s="45">
        <f t="shared" si="276"/>
        <v>116.24</v>
      </c>
      <c r="G965" s="45">
        <f t="shared" si="277"/>
        <v>0</v>
      </c>
      <c r="H965" s="45">
        <f t="shared" si="278"/>
        <v>116.24</v>
      </c>
      <c r="I965" s="25">
        <v>11624</v>
      </c>
      <c r="J965" s="25"/>
      <c r="K965" s="25"/>
      <c r="L965" s="24"/>
      <c r="M965" s="24"/>
      <c r="N965" s="24"/>
      <c r="O965" s="65">
        <f t="shared" si="282"/>
        <v>16273.6</v>
      </c>
      <c r="P965" s="47">
        <f>E965*S965</f>
        <v>208.42</v>
      </c>
      <c r="Q965" s="47">
        <f>E965*T965</f>
        <v>0</v>
      </c>
      <c r="R965" s="48">
        <f t="shared" si="273"/>
        <v>208.42</v>
      </c>
      <c r="S965" s="48">
        <v>20841.52</v>
      </c>
      <c r="T965" s="48">
        <v>0</v>
      </c>
      <c r="U965" s="48">
        <f t="shared" si="274"/>
        <v>20841.52</v>
      </c>
      <c r="V965" s="31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</row>
    <row r="966" spans="1:37" ht="28.5" x14ac:dyDescent="0.4">
      <c r="A966" s="33">
        <v>838</v>
      </c>
      <c r="B966" s="33">
        <v>772</v>
      </c>
      <c r="C966" s="31" t="s">
        <v>272</v>
      </c>
      <c r="D966" s="33" t="s">
        <v>26</v>
      </c>
      <c r="E966" s="25">
        <v>1.4</v>
      </c>
      <c r="F966" s="45">
        <f t="shared" si="276"/>
        <v>935.2</v>
      </c>
      <c r="G966" s="45">
        <f t="shared" si="277"/>
        <v>4312</v>
      </c>
      <c r="H966" s="45">
        <f t="shared" si="278"/>
        <v>5247.2</v>
      </c>
      <c r="I966" s="25">
        <v>668</v>
      </c>
      <c r="J966" s="25">
        <v>3080</v>
      </c>
      <c r="K966" s="25"/>
      <c r="L966" s="24"/>
      <c r="M966" s="24"/>
      <c r="N966" s="24"/>
      <c r="O966" s="65">
        <f t="shared" si="282"/>
        <v>935.2</v>
      </c>
      <c r="P966" s="47">
        <f>E966*S966</f>
        <v>1676.79</v>
      </c>
      <c r="Q966" s="47">
        <f>E966*T966</f>
        <v>5522.36</v>
      </c>
      <c r="R966" s="48">
        <f t="shared" si="273"/>
        <v>7199.15</v>
      </c>
      <c r="S966" s="48">
        <v>1197.71</v>
      </c>
      <c r="T966" s="48">
        <v>3944.54</v>
      </c>
      <c r="U966" s="48">
        <f t="shared" si="274"/>
        <v>5142.25</v>
      </c>
      <c r="V966" s="31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</row>
    <row r="967" spans="1:37" ht="28.5" x14ac:dyDescent="0.4">
      <c r="A967" s="33">
        <v>839</v>
      </c>
      <c r="B967" s="33">
        <v>773</v>
      </c>
      <c r="C967" s="31" t="s">
        <v>388</v>
      </c>
      <c r="D967" s="33" t="s">
        <v>99</v>
      </c>
      <c r="E967" s="25">
        <v>60.43</v>
      </c>
      <c r="F967" s="45">
        <f t="shared" si="276"/>
        <v>9547.94</v>
      </c>
      <c r="G967" s="45">
        <f t="shared" si="277"/>
        <v>5196.9799999999996</v>
      </c>
      <c r="H967" s="45">
        <f t="shared" si="278"/>
        <v>14744.92</v>
      </c>
      <c r="I967" s="25">
        <v>158</v>
      </c>
      <c r="J967" s="25">
        <v>86</v>
      </c>
      <c r="K967" s="25"/>
      <c r="L967" s="24"/>
      <c r="M967" s="24"/>
      <c r="N967" s="24"/>
      <c r="O967" s="65">
        <f t="shared" si="282"/>
        <v>221.2</v>
      </c>
      <c r="P967" s="47">
        <f>E967*S967</f>
        <v>17119.21</v>
      </c>
      <c r="Q967" s="47">
        <f>E967*T967</f>
        <v>6655.76</v>
      </c>
      <c r="R967" s="48">
        <f t="shared" si="273"/>
        <v>23774.97</v>
      </c>
      <c r="S967" s="48">
        <v>283.29000000000002</v>
      </c>
      <c r="T967" s="48">
        <v>110.14</v>
      </c>
      <c r="U967" s="48">
        <f t="shared" si="274"/>
        <v>393.43</v>
      </c>
      <c r="V967" s="31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</row>
    <row r="968" spans="1:37" x14ac:dyDescent="0.4">
      <c r="A968" s="33">
        <v>840</v>
      </c>
      <c r="B968" s="33">
        <v>774</v>
      </c>
      <c r="C968" s="31" t="s">
        <v>105</v>
      </c>
      <c r="D968" s="33" t="s">
        <v>26</v>
      </c>
      <c r="E968" s="25">
        <v>1.9</v>
      </c>
      <c r="F968" s="45">
        <f t="shared" si="276"/>
        <v>564.19000000000005</v>
      </c>
      <c r="G968" s="45">
        <f t="shared" si="277"/>
        <v>83.6</v>
      </c>
      <c r="H968" s="45">
        <f t="shared" si="278"/>
        <v>647.79</v>
      </c>
      <c r="I968" s="25">
        <v>296.94</v>
      </c>
      <c r="J968" s="25">
        <v>44</v>
      </c>
      <c r="K968" s="25"/>
      <c r="L968" s="24"/>
      <c r="M968" s="24"/>
      <c r="N968" s="24"/>
      <c r="O968" s="65">
        <f t="shared" si="282"/>
        <v>415.72</v>
      </c>
      <c r="P968" s="47">
        <f>E968*S968</f>
        <v>1011.58</v>
      </c>
      <c r="Q968" s="47">
        <f>E968*T968</f>
        <v>107.07</v>
      </c>
      <c r="R968" s="48">
        <f t="shared" si="273"/>
        <v>1118.6500000000001</v>
      </c>
      <c r="S968" s="48">
        <v>532.41</v>
      </c>
      <c r="T968" s="48">
        <v>56.35</v>
      </c>
      <c r="U968" s="48">
        <f t="shared" si="274"/>
        <v>588.76</v>
      </c>
      <c r="V968" s="31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</row>
    <row r="969" spans="1:37" x14ac:dyDescent="0.4">
      <c r="A969" s="33"/>
      <c r="B969" s="33"/>
      <c r="C969" s="34" t="s">
        <v>399</v>
      </c>
      <c r="D969" s="33"/>
      <c r="E969" s="25"/>
      <c r="F969" s="45">
        <f t="shared" si="276"/>
        <v>0</v>
      </c>
      <c r="G969" s="45">
        <f t="shared" si="277"/>
        <v>0</v>
      </c>
      <c r="H969" s="45">
        <f t="shared" si="278"/>
        <v>0</v>
      </c>
      <c r="I969" s="25"/>
      <c r="J969" s="25"/>
      <c r="K969" s="25"/>
      <c r="L969" s="24"/>
      <c r="M969" s="24"/>
      <c r="N969" s="24"/>
      <c r="O969" s="52"/>
      <c r="P969" s="47">
        <f>E969*S969</f>
        <v>0</v>
      </c>
      <c r="Q969" s="47">
        <f>E969*T969</f>
        <v>0</v>
      </c>
      <c r="R969" s="48">
        <f t="shared" ref="R969:R1032" si="283">P969+Q969</f>
        <v>0</v>
      </c>
      <c r="S969" s="48">
        <v>0</v>
      </c>
      <c r="T969" s="48">
        <v>0</v>
      </c>
      <c r="U969" s="48">
        <f t="shared" ref="U969:U1032" si="284">S969+T969</f>
        <v>0</v>
      </c>
      <c r="V969" s="31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</row>
    <row r="970" spans="1:37" x14ac:dyDescent="0.4">
      <c r="A970" s="33">
        <v>841</v>
      </c>
      <c r="B970" s="33">
        <v>775</v>
      </c>
      <c r="C970" s="31" t="s">
        <v>262</v>
      </c>
      <c r="D970" s="33" t="s">
        <v>34</v>
      </c>
      <c r="E970" s="25">
        <v>0.04</v>
      </c>
      <c r="F970" s="45">
        <f t="shared" si="276"/>
        <v>950.28</v>
      </c>
      <c r="G970" s="45">
        <f t="shared" si="277"/>
        <v>0</v>
      </c>
      <c r="H970" s="45">
        <f t="shared" si="278"/>
        <v>950.28</v>
      </c>
      <c r="I970" s="25">
        <v>23757</v>
      </c>
      <c r="J970" s="25"/>
      <c r="K970" s="25"/>
      <c r="L970" s="24"/>
      <c r="M970" s="24"/>
      <c r="N970" s="24"/>
      <c r="O970" s="46">
        <f>I970*$L$3</f>
        <v>40386.9</v>
      </c>
      <c r="P970" s="47">
        <f>E970*S970</f>
        <v>2068.9299999999998</v>
      </c>
      <c r="Q970" s="47">
        <f>E970*T970</f>
        <v>0</v>
      </c>
      <c r="R970" s="48">
        <f t="shared" si="283"/>
        <v>2068.9299999999998</v>
      </c>
      <c r="S970" s="48">
        <v>51723.3</v>
      </c>
      <c r="T970" s="48">
        <v>0</v>
      </c>
      <c r="U970" s="48">
        <f t="shared" si="284"/>
        <v>51723.3</v>
      </c>
      <c r="V970" s="31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</row>
    <row r="971" spans="1:37" x14ac:dyDescent="0.4">
      <c r="A971" s="33">
        <v>842</v>
      </c>
      <c r="B971" s="33">
        <v>776</v>
      </c>
      <c r="C971" s="31" t="s">
        <v>387</v>
      </c>
      <c r="D971" s="33" t="s">
        <v>101</v>
      </c>
      <c r="E971" s="25">
        <v>4</v>
      </c>
      <c r="F971" s="45">
        <f t="shared" si="276"/>
        <v>1240</v>
      </c>
      <c r="G971" s="45">
        <f t="shared" si="277"/>
        <v>0</v>
      </c>
      <c r="H971" s="45">
        <f t="shared" si="278"/>
        <v>1240</v>
      </c>
      <c r="I971" s="25">
        <v>310</v>
      </c>
      <c r="J971" s="25"/>
      <c r="K971" s="25"/>
      <c r="L971" s="24"/>
      <c r="M971" s="24"/>
      <c r="N971" s="24"/>
      <c r="O971" s="65">
        <f t="shared" ref="O971:O977" si="285">I971*$M$3</f>
        <v>434</v>
      </c>
      <c r="P971" s="47">
        <f>E971*S971</f>
        <v>2223.2800000000002</v>
      </c>
      <c r="Q971" s="47">
        <f>E971*T971</f>
        <v>0</v>
      </c>
      <c r="R971" s="48">
        <f t="shared" si="283"/>
        <v>2223.2800000000002</v>
      </c>
      <c r="S971" s="48">
        <v>555.82000000000005</v>
      </c>
      <c r="T971" s="48">
        <v>0</v>
      </c>
      <c r="U971" s="48">
        <f t="shared" si="284"/>
        <v>555.82000000000005</v>
      </c>
      <c r="V971" s="31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</row>
    <row r="972" spans="1:37" x14ac:dyDescent="0.4">
      <c r="A972" s="33">
        <v>843</v>
      </c>
      <c r="B972" s="33">
        <v>777</v>
      </c>
      <c r="C972" s="31" t="s">
        <v>55</v>
      </c>
      <c r="D972" s="33" t="s">
        <v>26</v>
      </c>
      <c r="E972" s="25">
        <v>1.3</v>
      </c>
      <c r="F972" s="45">
        <f t="shared" si="276"/>
        <v>2290.65</v>
      </c>
      <c r="G972" s="45">
        <f t="shared" si="277"/>
        <v>0</v>
      </c>
      <c r="H972" s="45">
        <f t="shared" si="278"/>
        <v>2290.65</v>
      </c>
      <c r="I972" s="25">
        <v>1762.04</v>
      </c>
      <c r="J972" s="25"/>
      <c r="K972" s="25"/>
      <c r="L972" s="24"/>
      <c r="M972" s="24"/>
      <c r="N972" s="24"/>
      <c r="O972" s="65">
        <f t="shared" si="285"/>
        <v>2466.86</v>
      </c>
      <c r="P972" s="47">
        <f>E972*S972</f>
        <v>4107.09</v>
      </c>
      <c r="Q972" s="47">
        <f>E972*T972</f>
        <v>0</v>
      </c>
      <c r="R972" s="48">
        <f t="shared" si="283"/>
        <v>4107.09</v>
      </c>
      <c r="S972" s="48">
        <v>3159.3</v>
      </c>
      <c r="T972" s="48">
        <v>0</v>
      </c>
      <c r="U972" s="48">
        <f t="shared" si="284"/>
        <v>3159.3</v>
      </c>
      <c r="V972" s="31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</row>
    <row r="973" spans="1:37" x14ac:dyDescent="0.4">
      <c r="A973" s="33">
        <v>844</v>
      </c>
      <c r="B973" s="33">
        <v>778</v>
      </c>
      <c r="C973" s="31" t="s">
        <v>216</v>
      </c>
      <c r="D973" s="33" t="s">
        <v>26</v>
      </c>
      <c r="E973" s="25">
        <v>1.3</v>
      </c>
      <c r="F973" s="45">
        <f t="shared" si="276"/>
        <v>192.5</v>
      </c>
      <c r="G973" s="45">
        <f t="shared" si="277"/>
        <v>0</v>
      </c>
      <c r="H973" s="45">
        <f t="shared" si="278"/>
        <v>192.5</v>
      </c>
      <c r="I973" s="25">
        <v>148.08000000000001</v>
      </c>
      <c r="J973" s="25"/>
      <c r="K973" s="25"/>
      <c r="L973" s="24"/>
      <c r="M973" s="24"/>
      <c r="N973" s="24"/>
      <c r="O973" s="65">
        <f t="shared" si="285"/>
        <v>207.31</v>
      </c>
      <c r="P973" s="47">
        <f>E973*S973</f>
        <v>345.15</v>
      </c>
      <c r="Q973" s="47">
        <f>E973*T973</f>
        <v>0</v>
      </c>
      <c r="R973" s="48">
        <f t="shared" si="283"/>
        <v>345.15</v>
      </c>
      <c r="S973" s="48">
        <v>265.5</v>
      </c>
      <c r="T973" s="48">
        <v>0</v>
      </c>
      <c r="U973" s="48">
        <f t="shared" si="284"/>
        <v>265.5</v>
      </c>
      <c r="V973" s="31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</row>
    <row r="974" spans="1:37" ht="42.75" x14ac:dyDescent="0.4">
      <c r="A974" s="33">
        <v>845</v>
      </c>
      <c r="B974" s="33">
        <v>779</v>
      </c>
      <c r="C974" s="31" t="s">
        <v>263</v>
      </c>
      <c r="D974" s="33" t="s">
        <v>34</v>
      </c>
      <c r="E974" s="25">
        <v>0</v>
      </c>
      <c r="F974" s="45">
        <f t="shared" si="276"/>
        <v>0</v>
      </c>
      <c r="G974" s="45">
        <f t="shared" si="277"/>
        <v>0</v>
      </c>
      <c r="H974" s="45">
        <f t="shared" si="278"/>
        <v>0</v>
      </c>
      <c r="I974" s="25">
        <v>11624</v>
      </c>
      <c r="J974" s="25"/>
      <c r="K974" s="25"/>
      <c r="L974" s="24"/>
      <c r="M974" s="24"/>
      <c r="N974" s="24"/>
      <c r="O974" s="65">
        <f t="shared" si="285"/>
        <v>16273.6</v>
      </c>
      <c r="P974" s="47">
        <f>E974*S974</f>
        <v>0</v>
      </c>
      <c r="Q974" s="47">
        <f>E974*T974</f>
        <v>0</v>
      </c>
      <c r="R974" s="48">
        <f t="shared" si="283"/>
        <v>0</v>
      </c>
      <c r="S974" s="48">
        <v>20841.52</v>
      </c>
      <c r="T974" s="48">
        <v>0</v>
      </c>
      <c r="U974" s="48">
        <f t="shared" si="284"/>
        <v>20841.52</v>
      </c>
      <c r="V974" s="31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</row>
    <row r="975" spans="1:37" ht="28.5" x14ac:dyDescent="0.4">
      <c r="A975" s="33">
        <v>846</v>
      </c>
      <c r="B975" s="33">
        <v>780</v>
      </c>
      <c r="C975" s="31" t="s">
        <v>264</v>
      </c>
      <c r="D975" s="33" t="s">
        <v>26</v>
      </c>
      <c r="E975" s="25">
        <v>1.3</v>
      </c>
      <c r="F975" s="45">
        <f t="shared" si="276"/>
        <v>136.5</v>
      </c>
      <c r="G975" s="45">
        <f t="shared" si="277"/>
        <v>300.3</v>
      </c>
      <c r="H975" s="45">
        <f t="shared" si="278"/>
        <v>436.8</v>
      </c>
      <c r="I975" s="25">
        <v>105</v>
      </c>
      <c r="J975" s="25">
        <v>231</v>
      </c>
      <c r="K975" s="25"/>
      <c r="L975" s="24"/>
      <c r="M975" s="24"/>
      <c r="N975" s="24"/>
      <c r="O975" s="65">
        <f t="shared" si="285"/>
        <v>147</v>
      </c>
      <c r="P975" s="47">
        <f>E975*S975</f>
        <v>244.74</v>
      </c>
      <c r="Q975" s="47">
        <f>E975*T975</f>
        <v>384.59</v>
      </c>
      <c r="R975" s="48">
        <f t="shared" si="283"/>
        <v>629.33000000000004</v>
      </c>
      <c r="S975" s="48">
        <v>188.26</v>
      </c>
      <c r="T975" s="48">
        <v>295.83999999999997</v>
      </c>
      <c r="U975" s="48">
        <f t="shared" si="284"/>
        <v>484.1</v>
      </c>
      <c r="V975" s="31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</row>
    <row r="976" spans="1:37" ht="42.75" x14ac:dyDescent="0.4">
      <c r="A976" s="33">
        <v>847</v>
      </c>
      <c r="B976" s="33">
        <v>781</v>
      </c>
      <c r="C976" s="31" t="s">
        <v>263</v>
      </c>
      <c r="D976" s="33" t="s">
        <v>34</v>
      </c>
      <c r="E976" s="25">
        <v>0.01</v>
      </c>
      <c r="F976" s="45">
        <f t="shared" si="276"/>
        <v>116.24</v>
      </c>
      <c r="G976" s="45">
        <f t="shared" si="277"/>
        <v>0</v>
      </c>
      <c r="H976" s="45">
        <f t="shared" si="278"/>
        <v>116.24</v>
      </c>
      <c r="I976" s="25">
        <v>11624</v>
      </c>
      <c r="J976" s="25"/>
      <c r="K976" s="25"/>
      <c r="L976" s="24"/>
      <c r="M976" s="24"/>
      <c r="N976" s="24"/>
      <c r="O976" s="65">
        <f t="shared" si="285"/>
        <v>16273.6</v>
      </c>
      <c r="P976" s="47">
        <f>E976*S976</f>
        <v>208.42</v>
      </c>
      <c r="Q976" s="47">
        <f>E976*T976</f>
        <v>0</v>
      </c>
      <c r="R976" s="48">
        <f t="shared" si="283"/>
        <v>208.42</v>
      </c>
      <c r="S976" s="48">
        <v>20841.52</v>
      </c>
      <c r="T976" s="48">
        <v>0</v>
      </c>
      <c r="U976" s="48">
        <f t="shared" si="284"/>
        <v>20841.52</v>
      </c>
      <c r="V976" s="31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</row>
    <row r="977" spans="1:37" ht="28.5" x14ac:dyDescent="0.4">
      <c r="A977" s="33">
        <v>848</v>
      </c>
      <c r="B977" s="33">
        <v>782</v>
      </c>
      <c r="C977" s="31" t="s">
        <v>272</v>
      </c>
      <c r="D977" s="33" t="s">
        <v>26</v>
      </c>
      <c r="E977" s="25">
        <v>1.3</v>
      </c>
      <c r="F977" s="45">
        <f t="shared" si="276"/>
        <v>868.4</v>
      </c>
      <c r="G977" s="45">
        <f t="shared" si="277"/>
        <v>4004</v>
      </c>
      <c r="H977" s="45">
        <f t="shared" si="278"/>
        <v>4872.3999999999996</v>
      </c>
      <c r="I977" s="25">
        <v>668</v>
      </c>
      <c r="J977" s="25">
        <v>3080</v>
      </c>
      <c r="K977" s="25"/>
      <c r="L977" s="24"/>
      <c r="M977" s="24"/>
      <c r="N977" s="24"/>
      <c r="O977" s="65">
        <f t="shared" si="285"/>
        <v>935.2</v>
      </c>
      <c r="P977" s="47">
        <f>E977*S977</f>
        <v>1557.02</v>
      </c>
      <c r="Q977" s="47">
        <f>E977*T977</f>
        <v>5127.8999999999996</v>
      </c>
      <c r="R977" s="48">
        <f t="shared" si="283"/>
        <v>6684.92</v>
      </c>
      <c r="S977" s="48">
        <v>1197.71</v>
      </c>
      <c r="T977" s="48">
        <v>3944.54</v>
      </c>
      <c r="U977" s="48">
        <f t="shared" si="284"/>
        <v>5142.25</v>
      </c>
      <c r="V977" s="31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</row>
    <row r="978" spans="1:37" x14ac:dyDescent="0.4">
      <c r="A978" s="33"/>
      <c r="B978" s="33"/>
      <c r="C978" s="34" t="s">
        <v>400</v>
      </c>
      <c r="D978" s="33"/>
      <c r="E978" s="25"/>
      <c r="F978" s="45">
        <f t="shared" si="276"/>
        <v>0</v>
      </c>
      <c r="G978" s="45">
        <f t="shared" si="277"/>
        <v>0</v>
      </c>
      <c r="H978" s="45">
        <f t="shared" si="278"/>
        <v>0</v>
      </c>
      <c r="I978" s="25"/>
      <c r="J978" s="25"/>
      <c r="K978" s="25"/>
      <c r="L978" s="24"/>
      <c r="M978" s="24"/>
      <c r="N978" s="24"/>
      <c r="O978" s="52"/>
      <c r="P978" s="47">
        <f>E978*S978</f>
        <v>0</v>
      </c>
      <c r="Q978" s="47">
        <f>E978*T978</f>
        <v>0</v>
      </c>
      <c r="R978" s="48">
        <f t="shared" si="283"/>
        <v>0</v>
      </c>
      <c r="S978" s="48">
        <v>0</v>
      </c>
      <c r="T978" s="48">
        <v>0</v>
      </c>
      <c r="U978" s="48">
        <f t="shared" si="284"/>
        <v>0</v>
      </c>
      <c r="V978" s="31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</row>
    <row r="979" spans="1:37" x14ac:dyDescent="0.4">
      <c r="A979" s="33"/>
      <c r="B979" s="33"/>
      <c r="C979" s="34" t="s">
        <v>401</v>
      </c>
      <c r="D979" s="33"/>
      <c r="E979" s="25"/>
      <c r="F979" s="45">
        <f t="shared" si="276"/>
        <v>0</v>
      </c>
      <c r="G979" s="45">
        <f t="shared" si="277"/>
        <v>0</v>
      </c>
      <c r="H979" s="45">
        <f t="shared" si="278"/>
        <v>0</v>
      </c>
      <c r="I979" s="25"/>
      <c r="J979" s="25"/>
      <c r="K979" s="25"/>
      <c r="L979" s="24"/>
      <c r="M979" s="24"/>
      <c r="N979" s="24"/>
      <c r="O979" s="52"/>
      <c r="P979" s="47">
        <f>E979*S979</f>
        <v>0</v>
      </c>
      <c r="Q979" s="47">
        <f>E979*T979</f>
        <v>0</v>
      </c>
      <c r="R979" s="48">
        <f t="shared" si="283"/>
        <v>0</v>
      </c>
      <c r="S979" s="48">
        <v>0</v>
      </c>
      <c r="T979" s="48">
        <v>0</v>
      </c>
      <c r="U979" s="48">
        <f t="shared" si="284"/>
        <v>0</v>
      </c>
      <c r="V979" s="31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</row>
    <row r="980" spans="1:37" x14ac:dyDescent="0.4">
      <c r="A980" s="33">
        <v>849</v>
      </c>
      <c r="B980" s="33">
        <v>783</v>
      </c>
      <c r="C980" s="31" t="s">
        <v>262</v>
      </c>
      <c r="D980" s="33" t="s">
        <v>34</v>
      </c>
      <c r="E980" s="25">
        <v>0.06</v>
      </c>
      <c r="F980" s="45">
        <f t="shared" si="276"/>
        <v>1425.42</v>
      </c>
      <c r="G980" s="45">
        <f t="shared" si="277"/>
        <v>0</v>
      </c>
      <c r="H980" s="45">
        <f t="shared" si="278"/>
        <v>1425.42</v>
      </c>
      <c r="I980" s="25">
        <v>23757</v>
      </c>
      <c r="J980" s="25"/>
      <c r="K980" s="25"/>
      <c r="L980" s="24"/>
      <c r="M980" s="24"/>
      <c r="N980" s="24"/>
      <c r="O980" s="46">
        <f>I980*$L$3</f>
        <v>40386.9</v>
      </c>
      <c r="P980" s="47">
        <f>E980*S980</f>
        <v>3103.4</v>
      </c>
      <c r="Q980" s="47">
        <f>E980*T980</f>
        <v>0</v>
      </c>
      <c r="R980" s="48">
        <f t="shared" si="283"/>
        <v>3103.4</v>
      </c>
      <c r="S980" s="48">
        <v>51723.3</v>
      </c>
      <c r="T980" s="48">
        <v>0</v>
      </c>
      <c r="U980" s="48">
        <f t="shared" si="284"/>
        <v>51723.3</v>
      </c>
      <c r="V980" s="31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</row>
    <row r="981" spans="1:37" x14ac:dyDescent="0.4">
      <c r="A981" s="33">
        <v>850</v>
      </c>
      <c r="B981" s="33">
        <v>784</v>
      </c>
      <c r="C981" s="31" t="s">
        <v>387</v>
      </c>
      <c r="D981" s="33" t="s">
        <v>101</v>
      </c>
      <c r="E981" s="25">
        <v>18</v>
      </c>
      <c r="F981" s="45">
        <f t="shared" si="276"/>
        <v>5580</v>
      </c>
      <c r="G981" s="45">
        <f t="shared" si="277"/>
        <v>0</v>
      </c>
      <c r="H981" s="45">
        <f t="shared" si="278"/>
        <v>5580</v>
      </c>
      <c r="I981" s="25">
        <v>310</v>
      </c>
      <c r="J981" s="25"/>
      <c r="K981" s="25"/>
      <c r="L981" s="24"/>
      <c r="M981" s="24"/>
      <c r="N981" s="24"/>
      <c r="O981" s="65">
        <f t="shared" ref="O981:O989" si="286">I981*$M$3</f>
        <v>434</v>
      </c>
      <c r="P981" s="47">
        <f>E981*S981</f>
        <v>10004.76</v>
      </c>
      <c r="Q981" s="47">
        <f>E981*T981</f>
        <v>0</v>
      </c>
      <c r="R981" s="48">
        <f t="shared" si="283"/>
        <v>10004.76</v>
      </c>
      <c r="S981" s="48">
        <v>555.82000000000005</v>
      </c>
      <c r="T981" s="48">
        <v>0</v>
      </c>
      <c r="U981" s="48">
        <f t="shared" si="284"/>
        <v>555.82000000000005</v>
      </c>
      <c r="V981" s="31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</row>
    <row r="982" spans="1:37" x14ac:dyDescent="0.4">
      <c r="A982" s="33">
        <v>851</v>
      </c>
      <c r="B982" s="33">
        <v>785</v>
      </c>
      <c r="C982" s="31" t="s">
        <v>55</v>
      </c>
      <c r="D982" s="33" t="s">
        <v>26</v>
      </c>
      <c r="E982" s="25">
        <v>4.8</v>
      </c>
      <c r="F982" s="45">
        <f t="shared" si="276"/>
        <v>8457.7900000000009</v>
      </c>
      <c r="G982" s="45">
        <f t="shared" si="277"/>
        <v>0</v>
      </c>
      <c r="H982" s="45">
        <f t="shared" si="278"/>
        <v>8457.7900000000009</v>
      </c>
      <c r="I982" s="25">
        <v>1762.04</v>
      </c>
      <c r="J982" s="25"/>
      <c r="K982" s="25"/>
      <c r="L982" s="24"/>
      <c r="M982" s="24"/>
      <c r="N982" s="24"/>
      <c r="O982" s="65">
        <f t="shared" si="286"/>
        <v>2466.86</v>
      </c>
      <c r="P982" s="47">
        <f>E982*S982</f>
        <v>15164.64</v>
      </c>
      <c r="Q982" s="47">
        <f>E982*T982</f>
        <v>0</v>
      </c>
      <c r="R982" s="48">
        <f t="shared" si="283"/>
        <v>15164.64</v>
      </c>
      <c r="S982" s="48">
        <v>3159.3</v>
      </c>
      <c r="T982" s="48">
        <v>0</v>
      </c>
      <c r="U982" s="48">
        <f t="shared" si="284"/>
        <v>3159.3</v>
      </c>
      <c r="V982" s="31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</row>
    <row r="983" spans="1:37" x14ac:dyDescent="0.4">
      <c r="A983" s="33">
        <v>852</v>
      </c>
      <c r="B983" s="33">
        <v>786</v>
      </c>
      <c r="C983" s="31" t="s">
        <v>216</v>
      </c>
      <c r="D983" s="33" t="s">
        <v>26</v>
      </c>
      <c r="E983" s="25">
        <v>4.8</v>
      </c>
      <c r="F983" s="45">
        <f t="shared" si="276"/>
        <v>710.78</v>
      </c>
      <c r="G983" s="45">
        <f t="shared" si="277"/>
        <v>0</v>
      </c>
      <c r="H983" s="45">
        <f t="shared" si="278"/>
        <v>710.78</v>
      </c>
      <c r="I983" s="25">
        <v>148.08000000000001</v>
      </c>
      <c r="J983" s="25"/>
      <c r="K983" s="25"/>
      <c r="L983" s="24"/>
      <c r="M983" s="24"/>
      <c r="N983" s="24"/>
      <c r="O983" s="65">
        <f t="shared" si="286"/>
        <v>207.31</v>
      </c>
      <c r="P983" s="47">
        <f>E983*S983</f>
        <v>1274.4000000000001</v>
      </c>
      <c r="Q983" s="47">
        <f>E983*T983</f>
        <v>0</v>
      </c>
      <c r="R983" s="48">
        <f t="shared" si="283"/>
        <v>1274.4000000000001</v>
      </c>
      <c r="S983" s="48">
        <v>265.5</v>
      </c>
      <c r="T983" s="48">
        <v>0</v>
      </c>
      <c r="U983" s="48">
        <f t="shared" si="284"/>
        <v>265.5</v>
      </c>
      <c r="V983" s="31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</row>
    <row r="984" spans="1:37" ht="42.75" x14ac:dyDescent="0.4">
      <c r="A984" s="33">
        <v>853</v>
      </c>
      <c r="B984" s="33">
        <v>787</v>
      </c>
      <c r="C984" s="31" t="s">
        <v>263</v>
      </c>
      <c r="D984" s="33" t="s">
        <v>34</v>
      </c>
      <c r="E984" s="25">
        <v>0</v>
      </c>
      <c r="F984" s="45">
        <f t="shared" si="276"/>
        <v>0</v>
      </c>
      <c r="G984" s="45">
        <f t="shared" si="277"/>
        <v>0</v>
      </c>
      <c r="H984" s="45">
        <f t="shared" si="278"/>
        <v>0</v>
      </c>
      <c r="I984" s="25">
        <v>11624</v>
      </c>
      <c r="J984" s="25"/>
      <c r="K984" s="25"/>
      <c r="L984" s="24"/>
      <c r="M984" s="24"/>
      <c r="N984" s="24"/>
      <c r="O984" s="65">
        <f t="shared" si="286"/>
        <v>16273.6</v>
      </c>
      <c r="P984" s="47">
        <f>E984*S984</f>
        <v>0</v>
      </c>
      <c r="Q984" s="47">
        <f>E984*T984</f>
        <v>0</v>
      </c>
      <c r="R984" s="48">
        <f t="shared" si="283"/>
        <v>0</v>
      </c>
      <c r="S984" s="48">
        <v>20841.52</v>
      </c>
      <c r="T984" s="48">
        <v>0</v>
      </c>
      <c r="U984" s="48">
        <f t="shared" si="284"/>
        <v>20841.52</v>
      </c>
      <c r="V984" s="31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</row>
    <row r="985" spans="1:37" ht="28.5" x14ac:dyDescent="0.4">
      <c r="A985" s="33">
        <v>854</v>
      </c>
      <c r="B985" s="33">
        <v>788</v>
      </c>
      <c r="C985" s="31" t="s">
        <v>264</v>
      </c>
      <c r="D985" s="33" t="s">
        <v>26</v>
      </c>
      <c r="E985" s="25">
        <v>4.8</v>
      </c>
      <c r="F985" s="45">
        <f t="shared" si="276"/>
        <v>504</v>
      </c>
      <c r="G985" s="45">
        <f t="shared" si="277"/>
        <v>1108.8</v>
      </c>
      <c r="H985" s="45">
        <f t="shared" si="278"/>
        <v>1612.8</v>
      </c>
      <c r="I985" s="25">
        <v>105</v>
      </c>
      <c r="J985" s="25">
        <v>231</v>
      </c>
      <c r="K985" s="25"/>
      <c r="L985" s="24"/>
      <c r="M985" s="24"/>
      <c r="N985" s="24"/>
      <c r="O985" s="65">
        <f t="shared" si="286"/>
        <v>147</v>
      </c>
      <c r="P985" s="47">
        <f>E985*S985</f>
        <v>903.65</v>
      </c>
      <c r="Q985" s="47">
        <f>E985*T985</f>
        <v>1420.03</v>
      </c>
      <c r="R985" s="48">
        <f t="shared" si="283"/>
        <v>2323.6799999999998</v>
      </c>
      <c r="S985" s="48">
        <v>188.26</v>
      </c>
      <c r="T985" s="48">
        <v>295.83999999999997</v>
      </c>
      <c r="U985" s="48">
        <f t="shared" si="284"/>
        <v>484.1</v>
      </c>
      <c r="V985" s="31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</row>
    <row r="986" spans="1:37" ht="42.75" x14ac:dyDescent="0.4">
      <c r="A986" s="33">
        <v>855</v>
      </c>
      <c r="B986" s="33">
        <v>789</v>
      </c>
      <c r="C986" s="31" t="s">
        <v>263</v>
      </c>
      <c r="D986" s="33" t="s">
        <v>34</v>
      </c>
      <c r="E986" s="25">
        <v>0.05</v>
      </c>
      <c r="F986" s="45">
        <f t="shared" si="276"/>
        <v>581.20000000000005</v>
      </c>
      <c r="G986" s="45">
        <f t="shared" si="277"/>
        <v>0</v>
      </c>
      <c r="H986" s="45">
        <f t="shared" si="278"/>
        <v>581.20000000000005</v>
      </c>
      <c r="I986" s="25">
        <v>11624</v>
      </c>
      <c r="J986" s="25"/>
      <c r="K986" s="25"/>
      <c r="L986" s="24"/>
      <c r="M986" s="24"/>
      <c r="N986" s="24"/>
      <c r="O986" s="65">
        <f t="shared" si="286"/>
        <v>16273.6</v>
      </c>
      <c r="P986" s="47">
        <f>E986*S986</f>
        <v>1042.08</v>
      </c>
      <c r="Q986" s="47">
        <f>E986*T986</f>
        <v>0</v>
      </c>
      <c r="R986" s="48">
        <f t="shared" si="283"/>
        <v>1042.08</v>
      </c>
      <c r="S986" s="48">
        <v>20841.52</v>
      </c>
      <c r="T986" s="48">
        <v>0</v>
      </c>
      <c r="U986" s="48">
        <f t="shared" si="284"/>
        <v>20841.52</v>
      </c>
      <c r="V986" s="31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</row>
    <row r="987" spans="1:37" ht="28.5" x14ac:dyDescent="0.4">
      <c r="A987" s="33">
        <v>856</v>
      </c>
      <c r="B987" s="33">
        <v>790</v>
      </c>
      <c r="C987" s="31" t="s">
        <v>272</v>
      </c>
      <c r="D987" s="33" t="s">
        <v>26</v>
      </c>
      <c r="E987" s="25">
        <v>4.8</v>
      </c>
      <c r="F987" s="45">
        <f t="shared" si="276"/>
        <v>3206.4</v>
      </c>
      <c r="G987" s="45">
        <f t="shared" si="277"/>
        <v>14784</v>
      </c>
      <c r="H987" s="45">
        <f t="shared" si="278"/>
        <v>17990.400000000001</v>
      </c>
      <c r="I987" s="25">
        <v>668</v>
      </c>
      <c r="J987" s="25">
        <v>3080</v>
      </c>
      <c r="K987" s="25"/>
      <c r="L987" s="24"/>
      <c r="M987" s="24"/>
      <c r="N987" s="24"/>
      <c r="O987" s="65">
        <f t="shared" si="286"/>
        <v>935.2</v>
      </c>
      <c r="P987" s="47">
        <f>E987*S987</f>
        <v>5749.01</v>
      </c>
      <c r="Q987" s="47">
        <f>E987*T987</f>
        <v>18933.79</v>
      </c>
      <c r="R987" s="48">
        <f t="shared" si="283"/>
        <v>24682.799999999999</v>
      </c>
      <c r="S987" s="48">
        <v>1197.71</v>
      </c>
      <c r="T987" s="48">
        <v>3944.54</v>
      </c>
      <c r="U987" s="48">
        <f t="shared" si="284"/>
        <v>5142.25</v>
      </c>
      <c r="V987" s="31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</row>
    <row r="988" spans="1:37" ht="28.5" x14ac:dyDescent="0.4">
      <c r="A988" s="33">
        <v>857</v>
      </c>
      <c r="B988" s="33">
        <v>791</v>
      </c>
      <c r="C988" s="31" t="s">
        <v>388</v>
      </c>
      <c r="D988" s="33" t="s">
        <v>99</v>
      </c>
      <c r="E988" s="25">
        <v>223.43</v>
      </c>
      <c r="F988" s="45">
        <f t="shared" si="276"/>
        <v>35301.94</v>
      </c>
      <c r="G988" s="45">
        <f t="shared" si="277"/>
        <v>19214.98</v>
      </c>
      <c r="H988" s="45">
        <f t="shared" si="278"/>
        <v>54516.92</v>
      </c>
      <c r="I988" s="25">
        <v>158</v>
      </c>
      <c r="J988" s="25">
        <v>86</v>
      </c>
      <c r="K988" s="25"/>
      <c r="L988" s="24"/>
      <c r="M988" s="24"/>
      <c r="N988" s="24"/>
      <c r="O988" s="65">
        <f t="shared" si="286"/>
        <v>221.2</v>
      </c>
      <c r="P988" s="47">
        <f>E988*S988</f>
        <v>63295.48</v>
      </c>
      <c r="Q988" s="47">
        <f>E988*T988</f>
        <v>24608.58</v>
      </c>
      <c r="R988" s="48">
        <f t="shared" si="283"/>
        <v>87904.06</v>
      </c>
      <c r="S988" s="48">
        <v>283.29000000000002</v>
      </c>
      <c r="T988" s="48">
        <v>110.14</v>
      </c>
      <c r="U988" s="48">
        <f t="shared" si="284"/>
        <v>393.43</v>
      </c>
      <c r="V988" s="31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</row>
    <row r="989" spans="1:37" x14ac:dyDescent="0.4">
      <c r="A989" s="33">
        <v>858</v>
      </c>
      <c r="B989" s="33">
        <v>792</v>
      </c>
      <c r="C989" s="31" t="s">
        <v>105</v>
      </c>
      <c r="D989" s="33" t="s">
        <v>26</v>
      </c>
      <c r="E989" s="25">
        <v>6.4</v>
      </c>
      <c r="F989" s="45">
        <f t="shared" si="276"/>
        <v>1900.42</v>
      </c>
      <c r="G989" s="45">
        <f t="shared" si="277"/>
        <v>281.60000000000002</v>
      </c>
      <c r="H989" s="45">
        <f t="shared" si="278"/>
        <v>2182.02</v>
      </c>
      <c r="I989" s="25">
        <v>296.94</v>
      </c>
      <c r="J989" s="25">
        <v>44</v>
      </c>
      <c r="K989" s="25"/>
      <c r="L989" s="24"/>
      <c r="M989" s="24"/>
      <c r="N989" s="24"/>
      <c r="O989" s="65">
        <f t="shared" si="286"/>
        <v>415.72</v>
      </c>
      <c r="P989" s="47">
        <f>E989*S989</f>
        <v>3407.42</v>
      </c>
      <c r="Q989" s="47">
        <f>E989*T989</f>
        <v>360.64</v>
      </c>
      <c r="R989" s="48">
        <f t="shared" si="283"/>
        <v>3768.06</v>
      </c>
      <c r="S989" s="48">
        <v>532.41</v>
      </c>
      <c r="T989" s="48">
        <v>56.35</v>
      </c>
      <c r="U989" s="48">
        <f t="shared" si="284"/>
        <v>588.76</v>
      </c>
      <c r="V989" s="31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</row>
    <row r="990" spans="1:37" x14ac:dyDescent="0.4">
      <c r="A990" s="33"/>
      <c r="B990" s="33"/>
      <c r="C990" s="34" t="s">
        <v>259</v>
      </c>
      <c r="D990" s="33"/>
      <c r="E990" s="25"/>
      <c r="F990" s="45">
        <f t="shared" si="276"/>
        <v>0</v>
      </c>
      <c r="G990" s="45">
        <f t="shared" si="277"/>
        <v>0</v>
      </c>
      <c r="H990" s="45">
        <f t="shared" si="278"/>
        <v>0</v>
      </c>
      <c r="I990" s="25"/>
      <c r="J990" s="25"/>
      <c r="K990" s="25"/>
      <c r="L990" s="24"/>
      <c r="M990" s="24"/>
      <c r="N990" s="24"/>
      <c r="O990" s="52"/>
      <c r="P990" s="47">
        <f>E990*S990</f>
        <v>0</v>
      </c>
      <c r="Q990" s="47">
        <f>E990*T990</f>
        <v>0</v>
      </c>
      <c r="R990" s="48">
        <f t="shared" si="283"/>
        <v>0</v>
      </c>
      <c r="S990" s="48">
        <v>0</v>
      </c>
      <c r="T990" s="48">
        <v>0</v>
      </c>
      <c r="U990" s="48">
        <f t="shared" si="284"/>
        <v>0</v>
      </c>
      <c r="V990" s="31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</row>
    <row r="991" spans="1:37" ht="42.75" x14ac:dyDescent="0.4">
      <c r="A991" s="33">
        <v>859</v>
      </c>
      <c r="B991" s="33">
        <v>793</v>
      </c>
      <c r="C991" s="31" t="s">
        <v>260</v>
      </c>
      <c r="D991" s="33" t="s">
        <v>402</v>
      </c>
      <c r="E991" s="25">
        <v>12.67</v>
      </c>
      <c r="F991" s="45">
        <f t="shared" si="276"/>
        <v>9181.9500000000007</v>
      </c>
      <c r="G991" s="45">
        <f t="shared" si="277"/>
        <v>0</v>
      </c>
      <c r="H991" s="45">
        <f t="shared" si="278"/>
        <v>9181.9500000000007</v>
      </c>
      <c r="I991" s="25">
        <v>724.7</v>
      </c>
      <c r="J991" s="25"/>
      <c r="K991" s="25"/>
      <c r="L991" s="24"/>
      <c r="M991" s="24"/>
      <c r="N991" s="24"/>
      <c r="O991" s="65">
        <f t="shared" ref="O991:O992" si="287">I991*$M$3</f>
        <v>1014.58</v>
      </c>
      <c r="P991" s="47">
        <f>E991*S991</f>
        <v>16463.02</v>
      </c>
      <c r="Q991" s="47">
        <f>E991*T991</f>
        <v>0</v>
      </c>
      <c r="R991" s="48">
        <f t="shared" si="283"/>
        <v>16463.02</v>
      </c>
      <c r="S991" s="48">
        <v>1299.3699999999999</v>
      </c>
      <c r="T991" s="48">
        <v>0</v>
      </c>
      <c r="U991" s="48">
        <f t="shared" si="284"/>
        <v>1299.3699999999999</v>
      </c>
      <c r="V991" s="31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</row>
    <row r="992" spans="1:37" ht="42.75" x14ac:dyDescent="0.4">
      <c r="A992" s="33">
        <v>860</v>
      </c>
      <c r="B992" s="33">
        <v>794</v>
      </c>
      <c r="C992" s="31" t="s">
        <v>159</v>
      </c>
      <c r="D992" s="33" t="s">
        <v>402</v>
      </c>
      <c r="E992" s="25">
        <v>12.67</v>
      </c>
      <c r="F992" s="45">
        <f t="shared" si="276"/>
        <v>5730.39</v>
      </c>
      <c r="G992" s="45">
        <f t="shared" si="277"/>
        <v>0</v>
      </c>
      <c r="H992" s="45">
        <f t="shared" si="278"/>
        <v>5730.39</v>
      </c>
      <c r="I992" s="25">
        <v>452.28</v>
      </c>
      <c r="J992" s="25"/>
      <c r="K992" s="25"/>
      <c r="L992" s="24"/>
      <c r="M992" s="24"/>
      <c r="N992" s="24"/>
      <c r="O992" s="65">
        <f t="shared" si="287"/>
        <v>633.19000000000005</v>
      </c>
      <c r="P992" s="47">
        <f>E992*S992</f>
        <v>10274.36</v>
      </c>
      <c r="Q992" s="47">
        <f>E992*T992</f>
        <v>0</v>
      </c>
      <c r="R992" s="48">
        <f t="shared" si="283"/>
        <v>10274.36</v>
      </c>
      <c r="S992" s="48">
        <v>810.92</v>
      </c>
      <c r="T992" s="48">
        <v>0</v>
      </c>
      <c r="U992" s="48">
        <f t="shared" si="284"/>
        <v>810.92</v>
      </c>
      <c r="V992" s="31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</row>
    <row r="993" spans="1:37" x14ac:dyDescent="0.4">
      <c r="A993" s="33">
        <v>861</v>
      </c>
      <c r="B993" s="33">
        <v>795</v>
      </c>
      <c r="C993" s="31" t="s">
        <v>176</v>
      </c>
      <c r="D993" s="33" t="s">
        <v>402</v>
      </c>
      <c r="E993" s="25">
        <v>12.67</v>
      </c>
      <c r="F993" s="45">
        <f t="shared" si="276"/>
        <v>56064.75</v>
      </c>
      <c r="G993" s="45">
        <f t="shared" si="277"/>
        <v>0</v>
      </c>
      <c r="H993" s="108">
        <f t="shared" si="278"/>
        <v>56064.75</v>
      </c>
      <c r="I993" s="55">
        <v>4425</v>
      </c>
      <c r="J993" s="25"/>
      <c r="K993" s="25"/>
      <c r="L993" s="24"/>
      <c r="M993" s="24"/>
      <c r="N993" s="24"/>
      <c r="O993" s="52">
        <f>I993</f>
        <v>4425</v>
      </c>
      <c r="P993" s="47">
        <f>E993*S993</f>
        <v>71801.899999999994</v>
      </c>
      <c r="Q993" s="47">
        <f>E993*T993</f>
        <v>0</v>
      </c>
      <c r="R993" s="48">
        <f t="shared" si="283"/>
        <v>71801.899999999994</v>
      </c>
      <c r="S993" s="48">
        <v>5667.08</v>
      </c>
      <c r="T993" s="48">
        <v>0</v>
      </c>
      <c r="U993" s="48">
        <f t="shared" si="284"/>
        <v>5667.08</v>
      </c>
      <c r="V993" s="31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</row>
    <row r="994" spans="1:37" s="38" customFormat="1" x14ac:dyDescent="0.4">
      <c r="A994" s="86"/>
      <c r="B994" s="87"/>
      <c r="C994" s="88" t="s">
        <v>403</v>
      </c>
      <c r="D994" s="87"/>
      <c r="E994" s="89"/>
      <c r="F994" s="90">
        <f>F81+F405</f>
        <v>18393430.149999999</v>
      </c>
      <c r="G994" s="90">
        <f t="shared" ref="G994:H994" si="288">G81+G405</f>
        <v>3884757.4</v>
      </c>
      <c r="H994" s="90">
        <f t="shared" si="288"/>
        <v>22278187.550000001</v>
      </c>
      <c r="I994" s="91"/>
      <c r="J994" s="91"/>
      <c r="K994" s="92"/>
      <c r="L994" s="93"/>
      <c r="M994" s="93"/>
      <c r="N994" s="93"/>
      <c r="O994" s="94"/>
      <c r="P994" s="90">
        <f>SUM(P83:P993)</f>
        <v>35196728.030000001</v>
      </c>
      <c r="Q994" s="90">
        <f t="shared" ref="Q994:R994" si="289">SUM(Q83:Q993)</f>
        <v>4975196.6500000004</v>
      </c>
      <c r="R994" s="90">
        <f t="shared" si="289"/>
        <v>40171924.68</v>
      </c>
      <c r="S994" s="48">
        <v>0</v>
      </c>
      <c r="T994" s="48">
        <v>0</v>
      </c>
      <c r="U994" s="48">
        <f t="shared" si="284"/>
        <v>0</v>
      </c>
      <c r="V994" s="95"/>
      <c r="W994" s="96"/>
    </row>
    <row r="995" spans="1:37" s="38" customFormat="1" x14ac:dyDescent="0.4">
      <c r="A995" s="33"/>
      <c r="B995" s="24"/>
      <c r="C995" s="63" t="s">
        <v>404</v>
      </c>
      <c r="D995" s="24"/>
      <c r="E995" s="52"/>
      <c r="F995" s="45">
        <f>F996+F1022</f>
        <v>56928758.549999997</v>
      </c>
      <c r="G995" s="45">
        <f t="shared" ref="G995:H995" si="290">G996+G1022</f>
        <v>35980133.700000003</v>
      </c>
      <c r="H995" s="45">
        <f t="shared" si="290"/>
        <v>92908892.25</v>
      </c>
      <c r="I995" s="25"/>
      <c r="J995" s="25"/>
      <c r="K995" s="52"/>
      <c r="L995" s="24"/>
      <c r="M995" s="24"/>
      <c r="N995" s="24"/>
      <c r="O995" s="52"/>
      <c r="P995" s="59"/>
      <c r="Q995" s="59"/>
      <c r="R995" s="59"/>
      <c r="S995" s="48">
        <v>0</v>
      </c>
      <c r="T995" s="48">
        <v>0</v>
      </c>
      <c r="U995" s="48">
        <f t="shared" si="284"/>
        <v>0</v>
      </c>
      <c r="V995" s="31"/>
    </row>
    <row r="996" spans="1:37" x14ac:dyDescent="0.4">
      <c r="A996" s="39"/>
      <c r="B996" s="39"/>
      <c r="C996" s="34" t="s">
        <v>405</v>
      </c>
      <c r="D996" s="24"/>
      <c r="E996" s="24"/>
      <c r="F996" s="59">
        <f t="shared" ref="F996:H996" si="291">F997+F1002+F1007+F1011</f>
        <v>24289582.32</v>
      </c>
      <c r="G996" s="59">
        <f t="shared" si="291"/>
        <v>0</v>
      </c>
      <c r="H996" s="59">
        <f t="shared" si="291"/>
        <v>24289582.32</v>
      </c>
      <c r="I996" s="35"/>
      <c r="J996" s="35"/>
      <c r="K996" s="61"/>
      <c r="L996" s="60"/>
      <c r="M996" s="60"/>
      <c r="N996" s="60"/>
      <c r="O996" s="61"/>
      <c r="P996" s="59"/>
      <c r="Q996" s="59"/>
      <c r="R996" s="59"/>
      <c r="S996" s="48">
        <v>0</v>
      </c>
      <c r="T996" s="48">
        <v>0</v>
      </c>
      <c r="U996" s="48">
        <f t="shared" si="284"/>
        <v>0</v>
      </c>
      <c r="V996" s="6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</row>
    <row r="997" spans="1:37" x14ac:dyDescent="0.4">
      <c r="A997" s="39"/>
      <c r="B997" s="39"/>
      <c r="C997" s="34" t="s">
        <v>406</v>
      </c>
      <c r="D997" s="114"/>
      <c r="E997" s="115"/>
      <c r="F997" s="59">
        <f>SUM(F998:F1001)</f>
        <v>22303600.289999999</v>
      </c>
      <c r="G997" s="59">
        <f t="shared" ref="G997:G1010" si="292">E997*J997</f>
        <v>0</v>
      </c>
      <c r="H997" s="59">
        <f t="shared" ref="H997:H1010" si="293">F997+G997</f>
        <v>22303600.289999999</v>
      </c>
      <c r="I997" s="35"/>
      <c r="J997" s="35"/>
      <c r="K997" s="61"/>
      <c r="L997" s="60"/>
      <c r="M997" s="60"/>
      <c r="N997" s="60"/>
      <c r="O997" s="61"/>
      <c r="P997" s="59"/>
      <c r="Q997" s="59"/>
      <c r="R997" s="59"/>
      <c r="S997" s="48">
        <v>0</v>
      </c>
      <c r="T997" s="48">
        <v>0</v>
      </c>
      <c r="U997" s="48">
        <f t="shared" si="284"/>
        <v>0</v>
      </c>
      <c r="V997" s="63"/>
      <c r="W997" s="23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</row>
    <row r="998" spans="1:37" ht="28.5" x14ac:dyDescent="0.4">
      <c r="A998" s="33">
        <v>862</v>
      </c>
      <c r="B998" s="33">
        <v>1</v>
      </c>
      <c r="C998" s="31" t="s">
        <v>407</v>
      </c>
      <c r="D998" s="33" t="s">
        <v>26</v>
      </c>
      <c r="E998" s="25">
        <v>6613.02</v>
      </c>
      <c r="F998" s="45">
        <f t="shared" ref="F998:F1001" si="294">E998*I998</f>
        <v>10415506.5</v>
      </c>
      <c r="G998" s="45">
        <f t="shared" si="292"/>
        <v>0</v>
      </c>
      <c r="H998" s="45">
        <f t="shared" si="293"/>
        <v>10415506.5</v>
      </c>
      <c r="I998" s="25">
        <v>1575</v>
      </c>
      <c r="J998" s="25"/>
      <c r="K998" s="52"/>
      <c r="L998" s="24"/>
      <c r="M998" s="24"/>
      <c r="N998" s="24"/>
      <c r="O998" s="52">
        <f t="shared" ref="O998:O1001" si="295">I998</f>
        <v>1575</v>
      </c>
      <c r="P998" s="47">
        <f>E998*S998</f>
        <v>13339056.51</v>
      </c>
      <c r="Q998" s="47">
        <f>E998*T998</f>
        <v>0</v>
      </c>
      <c r="R998" s="48">
        <f t="shared" si="283"/>
        <v>13339056.51</v>
      </c>
      <c r="S998" s="48">
        <v>2017.09</v>
      </c>
      <c r="T998" s="48">
        <v>0</v>
      </c>
      <c r="U998" s="48">
        <f t="shared" si="284"/>
        <v>2017.09</v>
      </c>
      <c r="V998" s="31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</row>
    <row r="999" spans="1:37" ht="28.5" x14ac:dyDescent="0.4">
      <c r="A999" s="33">
        <v>863</v>
      </c>
      <c r="B999" s="33">
        <v>2</v>
      </c>
      <c r="C999" s="31" t="s">
        <v>408</v>
      </c>
      <c r="D999" s="33" t="s">
        <v>26</v>
      </c>
      <c r="E999" s="25">
        <v>6613.02</v>
      </c>
      <c r="F999" s="45">
        <f t="shared" si="294"/>
        <v>1157278.5</v>
      </c>
      <c r="G999" s="45">
        <f t="shared" si="292"/>
        <v>0</v>
      </c>
      <c r="H999" s="45">
        <f t="shared" si="293"/>
        <v>1157278.5</v>
      </c>
      <c r="I999" s="25">
        <v>175</v>
      </c>
      <c r="J999" s="35"/>
      <c r="K999" s="52"/>
      <c r="L999" s="24"/>
      <c r="M999" s="24"/>
      <c r="N999" s="24"/>
      <c r="O999" s="52">
        <f t="shared" si="295"/>
        <v>175</v>
      </c>
      <c r="P999" s="47">
        <f>E999*S999</f>
        <v>1482110.04</v>
      </c>
      <c r="Q999" s="47">
        <f>E999*T999</f>
        <v>0</v>
      </c>
      <c r="R999" s="48">
        <f t="shared" si="283"/>
        <v>1482110.04</v>
      </c>
      <c r="S999" s="48">
        <v>224.12</v>
      </c>
      <c r="T999" s="48">
        <v>0</v>
      </c>
      <c r="U999" s="48">
        <f t="shared" si="284"/>
        <v>224.12</v>
      </c>
      <c r="V999" s="31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</row>
    <row r="1000" spans="1:37" x14ac:dyDescent="0.4">
      <c r="A1000" s="33">
        <v>864</v>
      </c>
      <c r="B1000" s="33">
        <v>3</v>
      </c>
      <c r="C1000" s="31" t="s">
        <v>409</v>
      </c>
      <c r="D1000" s="33" t="s">
        <v>26</v>
      </c>
      <c r="E1000" s="25">
        <v>6613.02</v>
      </c>
      <c r="F1000" s="45">
        <f t="shared" si="294"/>
        <v>5539594.5899999999</v>
      </c>
      <c r="G1000" s="45">
        <f t="shared" si="292"/>
        <v>0</v>
      </c>
      <c r="H1000" s="45">
        <f t="shared" si="293"/>
        <v>5539594.5899999999</v>
      </c>
      <c r="I1000" s="25">
        <v>837.68</v>
      </c>
      <c r="J1000" s="25"/>
      <c r="K1000" s="52"/>
      <c r="L1000" s="24"/>
      <c r="M1000" s="24"/>
      <c r="N1000" s="24"/>
      <c r="O1000" s="52">
        <f t="shared" si="295"/>
        <v>837.68</v>
      </c>
      <c r="P1000" s="47">
        <f>E1000*S1000</f>
        <v>7094513.9900000002</v>
      </c>
      <c r="Q1000" s="47">
        <f>E1000*T1000</f>
        <v>0</v>
      </c>
      <c r="R1000" s="48">
        <f t="shared" si="283"/>
        <v>7094513.9900000002</v>
      </c>
      <c r="S1000" s="48">
        <v>1072.81</v>
      </c>
      <c r="T1000" s="48">
        <v>0</v>
      </c>
      <c r="U1000" s="48">
        <f t="shared" si="284"/>
        <v>1072.81</v>
      </c>
      <c r="V1000" s="31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</row>
    <row r="1001" spans="1:37" x14ac:dyDescent="0.4">
      <c r="A1001" s="33">
        <v>865</v>
      </c>
      <c r="B1001" s="33">
        <v>4</v>
      </c>
      <c r="C1001" s="31" t="s">
        <v>410</v>
      </c>
      <c r="D1001" s="33" t="s">
        <v>26</v>
      </c>
      <c r="E1001" s="25">
        <v>6613.02</v>
      </c>
      <c r="F1001" s="45">
        <f t="shared" si="294"/>
        <v>5191220.7</v>
      </c>
      <c r="G1001" s="45">
        <f t="shared" si="292"/>
        <v>0</v>
      </c>
      <c r="H1001" s="45">
        <f t="shared" si="293"/>
        <v>5191220.7</v>
      </c>
      <c r="I1001" s="25">
        <v>785</v>
      </c>
      <c r="J1001" s="25"/>
      <c r="K1001" s="52"/>
      <c r="L1001" s="24"/>
      <c r="M1001" s="24"/>
      <c r="N1001" s="24"/>
      <c r="O1001" s="52">
        <f t="shared" si="295"/>
        <v>785</v>
      </c>
      <c r="P1001" s="47">
        <f>E1001*S1001</f>
        <v>6648399.6600000001</v>
      </c>
      <c r="Q1001" s="47">
        <f>E1001*T1001</f>
        <v>0</v>
      </c>
      <c r="R1001" s="48">
        <f t="shared" si="283"/>
        <v>6648399.6600000001</v>
      </c>
      <c r="S1001" s="48">
        <v>1005.35</v>
      </c>
      <c r="T1001" s="48">
        <v>0</v>
      </c>
      <c r="U1001" s="48">
        <f t="shared" si="284"/>
        <v>1005.35</v>
      </c>
      <c r="V1001" s="31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</row>
    <row r="1002" spans="1:37" x14ac:dyDescent="0.4">
      <c r="A1002" s="39"/>
      <c r="B1002" s="39"/>
      <c r="C1002" s="34" t="s">
        <v>411</v>
      </c>
      <c r="D1002" s="39"/>
      <c r="E1002" s="61"/>
      <c r="F1002" s="59">
        <f>SUM(F1003:F1006)</f>
        <v>1464687.47</v>
      </c>
      <c r="G1002" s="59">
        <f t="shared" si="292"/>
        <v>0</v>
      </c>
      <c r="H1002" s="59">
        <f t="shared" si="293"/>
        <v>1464687.47</v>
      </c>
      <c r="I1002" s="35"/>
      <c r="J1002" s="35"/>
      <c r="K1002" s="61"/>
      <c r="L1002" s="60"/>
      <c r="M1002" s="60"/>
      <c r="N1002" s="60"/>
      <c r="O1002" s="61"/>
      <c r="P1002" s="59"/>
      <c r="Q1002" s="59"/>
      <c r="R1002" s="59"/>
      <c r="S1002" s="48">
        <v>0</v>
      </c>
      <c r="T1002" s="48">
        <v>0</v>
      </c>
      <c r="U1002" s="48">
        <f t="shared" si="284"/>
        <v>0</v>
      </c>
      <c r="V1002" s="63"/>
      <c r="W1002" s="23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</row>
    <row r="1003" spans="1:37" ht="28.5" x14ac:dyDescent="0.4">
      <c r="A1003" s="33">
        <v>866</v>
      </c>
      <c r="B1003" s="33">
        <v>5</v>
      </c>
      <c r="C1003" s="31" t="s">
        <v>412</v>
      </c>
      <c r="D1003" s="33" t="s">
        <v>26</v>
      </c>
      <c r="E1003" s="25">
        <v>434.28</v>
      </c>
      <c r="F1003" s="45">
        <f t="shared" ref="F1003:F1006" si="296">E1003*I1003</f>
        <v>683991</v>
      </c>
      <c r="G1003" s="45">
        <f t="shared" si="292"/>
        <v>0</v>
      </c>
      <c r="H1003" s="45">
        <f t="shared" si="293"/>
        <v>683991</v>
      </c>
      <c r="I1003" s="25">
        <v>1575</v>
      </c>
      <c r="J1003" s="25"/>
      <c r="K1003" s="52"/>
      <c r="L1003" s="24"/>
      <c r="M1003" s="24"/>
      <c r="N1003" s="24"/>
      <c r="O1003" s="52">
        <f t="shared" ref="O1003:O1006" si="297">I1003</f>
        <v>1575</v>
      </c>
      <c r="P1003" s="47">
        <f>E1003*S1003</f>
        <v>875981.85</v>
      </c>
      <c r="Q1003" s="47">
        <f>E1003*T1003</f>
        <v>0</v>
      </c>
      <c r="R1003" s="48">
        <f t="shared" si="283"/>
        <v>875981.85</v>
      </c>
      <c r="S1003" s="48">
        <v>2017.09</v>
      </c>
      <c r="T1003" s="48">
        <v>0</v>
      </c>
      <c r="U1003" s="48">
        <f t="shared" si="284"/>
        <v>2017.09</v>
      </c>
      <c r="V1003" s="31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</row>
    <row r="1004" spans="1:37" ht="28.5" x14ac:dyDescent="0.4">
      <c r="A1004" s="33">
        <v>867</v>
      </c>
      <c r="B1004" s="33">
        <v>6</v>
      </c>
      <c r="C1004" s="31" t="s">
        <v>408</v>
      </c>
      <c r="D1004" s="33" t="s">
        <v>26</v>
      </c>
      <c r="E1004" s="25">
        <v>434.28</v>
      </c>
      <c r="F1004" s="45">
        <f t="shared" si="296"/>
        <v>75999</v>
      </c>
      <c r="G1004" s="45">
        <f t="shared" si="292"/>
        <v>0</v>
      </c>
      <c r="H1004" s="45">
        <f t="shared" si="293"/>
        <v>75999</v>
      </c>
      <c r="I1004" s="25">
        <v>175</v>
      </c>
      <c r="J1004" s="25"/>
      <c r="K1004" s="52"/>
      <c r="L1004" s="24"/>
      <c r="M1004" s="24"/>
      <c r="N1004" s="24"/>
      <c r="O1004" s="52">
        <f t="shared" si="297"/>
        <v>175</v>
      </c>
      <c r="P1004" s="47">
        <f>E1004*S1004</f>
        <v>97330.83</v>
      </c>
      <c r="Q1004" s="47">
        <f>E1004*T1004</f>
        <v>0</v>
      </c>
      <c r="R1004" s="48">
        <f t="shared" si="283"/>
        <v>97330.83</v>
      </c>
      <c r="S1004" s="48">
        <v>224.12</v>
      </c>
      <c r="T1004" s="48">
        <v>0</v>
      </c>
      <c r="U1004" s="48">
        <f t="shared" si="284"/>
        <v>224.12</v>
      </c>
      <c r="V1004" s="31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</row>
    <row r="1005" spans="1:37" x14ac:dyDescent="0.4">
      <c r="A1005" s="33">
        <v>868</v>
      </c>
      <c r="B1005" s="33">
        <v>7</v>
      </c>
      <c r="C1005" s="31" t="s">
        <v>409</v>
      </c>
      <c r="D1005" s="33" t="s">
        <v>26</v>
      </c>
      <c r="E1005" s="25">
        <v>434.28</v>
      </c>
      <c r="F1005" s="45">
        <f t="shared" si="296"/>
        <v>363787.67</v>
      </c>
      <c r="G1005" s="45">
        <f t="shared" si="292"/>
        <v>0</v>
      </c>
      <c r="H1005" s="45">
        <f t="shared" si="293"/>
        <v>363787.67</v>
      </c>
      <c r="I1005" s="25">
        <v>837.68</v>
      </c>
      <c r="J1005" s="25"/>
      <c r="K1005" s="52"/>
      <c r="L1005" s="24"/>
      <c r="M1005" s="24"/>
      <c r="N1005" s="24"/>
      <c r="O1005" s="52">
        <f t="shared" si="297"/>
        <v>837.68</v>
      </c>
      <c r="P1005" s="47">
        <f>E1005*S1005</f>
        <v>465899.93</v>
      </c>
      <c r="Q1005" s="47">
        <f>E1005*T1005</f>
        <v>0</v>
      </c>
      <c r="R1005" s="48">
        <f t="shared" si="283"/>
        <v>465899.93</v>
      </c>
      <c r="S1005" s="48">
        <v>1072.81</v>
      </c>
      <c r="T1005" s="48">
        <v>0</v>
      </c>
      <c r="U1005" s="48">
        <f t="shared" si="284"/>
        <v>1072.81</v>
      </c>
      <c r="V1005" s="31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</row>
    <row r="1006" spans="1:37" x14ac:dyDescent="0.4">
      <c r="A1006" s="33">
        <v>869</v>
      </c>
      <c r="B1006" s="33">
        <v>8</v>
      </c>
      <c r="C1006" s="31" t="s">
        <v>410</v>
      </c>
      <c r="D1006" s="33" t="s">
        <v>26</v>
      </c>
      <c r="E1006" s="25">
        <v>434.28</v>
      </c>
      <c r="F1006" s="45">
        <f t="shared" si="296"/>
        <v>340909.8</v>
      </c>
      <c r="G1006" s="45">
        <f t="shared" si="292"/>
        <v>0</v>
      </c>
      <c r="H1006" s="45">
        <f t="shared" si="293"/>
        <v>340909.8</v>
      </c>
      <c r="I1006" s="25">
        <v>785</v>
      </c>
      <c r="J1006" s="25"/>
      <c r="K1006" s="52"/>
      <c r="L1006" s="24"/>
      <c r="M1006" s="24"/>
      <c r="N1006" s="24"/>
      <c r="O1006" s="52">
        <f t="shared" si="297"/>
        <v>785</v>
      </c>
      <c r="P1006" s="47">
        <f>E1006*S1006</f>
        <v>436603.4</v>
      </c>
      <c r="Q1006" s="47">
        <f>E1006*T1006</f>
        <v>0</v>
      </c>
      <c r="R1006" s="48">
        <f t="shared" si="283"/>
        <v>436603.4</v>
      </c>
      <c r="S1006" s="48">
        <v>1005.35</v>
      </c>
      <c r="T1006" s="48">
        <v>0</v>
      </c>
      <c r="U1006" s="48">
        <f t="shared" si="284"/>
        <v>1005.35</v>
      </c>
      <c r="V1006" s="31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</row>
    <row r="1007" spans="1:37" x14ac:dyDescent="0.4">
      <c r="A1007" s="39"/>
      <c r="B1007" s="39"/>
      <c r="C1007" s="40" t="s">
        <v>413</v>
      </c>
      <c r="D1007" s="82"/>
      <c r="E1007" s="83"/>
      <c r="F1007" s="59">
        <f>SUM(F1008:F1010)</f>
        <v>280712.44</v>
      </c>
      <c r="G1007" s="59">
        <f t="shared" si="292"/>
        <v>0</v>
      </c>
      <c r="H1007" s="59">
        <f t="shared" si="293"/>
        <v>280712.44</v>
      </c>
      <c r="I1007" s="35"/>
      <c r="J1007" s="25"/>
      <c r="K1007" s="61"/>
      <c r="L1007" s="60"/>
      <c r="M1007" s="60"/>
      <c r="N1007" s="60"/>
      <c r="O1007" s="61"/>
      <c r="P1007" s="59"/>
      <c r="Q1007" s="59"/>
      <c r="R1007" s="59"/>
      <c r="S1007" s="48">
        <v>0</v>
      </c>
      <c r="T1007" s="48">
        <v>0</v>
      </c>
      <c r="U1007" s="48">
        <f t="shared" si="284"/>
        <v>0</v>
      </c>
      <c r="V1007" s="63"/>
      <c r="W1007" s="23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</row>
    <row r="1008" spans="1:37" x14ac:dyDescent="0.4">
      <c r="A1008" s="33">
        <v>870</v>
      </c>
      <c r="B1008" s="33">
        <v>9</v>
      </c>
      <c r="C1008" s="66" t="s">
        <v>414</v>
      </c>
      <c r="D1008" s="49" t="s">
        <v>26</v>
      </c>
      <c r="E1008" s="50">
        <v>144.12</v>
      </c>
      <c r="F1008" s="45">
        <f t="shared" ref="F1008:F1010" si="298">E1008*I1008</f>
        <v>120726.44</v>
      </c>
      <c r="G1008" s="45">
        <f t="shared" si="292"/>
        <v>0</v>
      </c>
      <c r="H1008" s="45">
        <f t="shared" si="293"/>
        <v>120726.44</v>
      </c>
      <c r="I1008" s="25">
        <v>837.68</v>
      </c>
      <c r="J1008" s="25"/>
      <c r="K1008" s="52"/>
      <c r="L1008" s="24"/>
      <c r="M1008" s="24"/>
      <c r="N1008" s="24"/>
      <c r="O1008" s="52">
        <f t="shared" ref="O1008:O1010" si="299">I1008</f>
        <v>837.68</v>
      </c>
      <c r="P1008" s="47">
        <f>E1008*S1008</f>
        <v>154613.38</v>
      </c>
      <c r="Q1008" s="47">
        <f>E1008*T1008</f>
        <v>0</v>
      </c>
      <c r="R1008" s="48">
        <f t="shared" si="283"/>
        <v>154613.38</v>
      </c>
      <c r="S1008" s="48">
        <v>1072.81</v>
      </c>
      <c r="T1008" s="48">
        <v>0</v>
      </c>
      <c r="U1008" s="48">
        <f t="shared" si="284"/>
        <v>1072.81</v>
      </c>
      <c r="V1008" s="31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</row>
    <row r="1009" spans="1:37" ht="28.5" x14ac:dyDescent="0.4">
      <c r="A1009" s="33">
        <v>871</v>
      </c>
      <c r="B1009" s="33">
        <v>10</v>
      </c>
      <c r="C1009" s="66" t="s">
        <v>415</v>
      </c>
      <c r="D1009" s="49" t="s">
        <v>26</v>
      </c>
      <c r="E1009" s="50">
        <v>111.92</v>
      </c>
      <c r="F1009" s="45">
        <f t="shared" si="298"/>
        <v>19586</v>
      </c>
      <c r="G1009" s="45">
        <f t="shared" si="292"/>
        <v>0</v>
      </c>
      <c r="H1009" s="45">
        <f t="shared" si="293"/>
        <v>19586</v>
      </c>
      <c r="I1009" s="25">
        <v>175</v>
      </c>
      <c r="J1009" s="25"/>
      <c r="K1009" s="52"/>
      <c r="L1009" s="24"/>
      <c r="M1009" s="24"/>
      <c r="N1009" s="24"/>
      <c r="O1009" s="52">
        <f t="shared" si="299"/>
        <v>175</v>
      </c>
      <c r="P1009" s="47">
        <f>E1009*S1009</f>
        <v>25083.51</v>
      </c>
      <c r="Q1009" s="47">
        <f>E1009*T1009</f>
        <v>0</v>
      </c>
      <c r="R1009" s="48">
        <f t="shared" si="283"/>
        <v>25083.51</v>
      </c>
      <c r="S1009" s="48">
        <v>224.12</v>
      </c>
      <c r="T1009" s="48">
        <v>0</v>
      </c>
      <c r="U1009" s="48">
        <f t="shared" si="284"/>
        <v>224.12</v>
      </c>
      <c r="V1009" s="31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</row>
    <row r="1010" spans="1:37" ht="28.5" x14ac:dyDescent="0.4">
      <c r="A1010" s="33">
        <v>872</v>
      </c>
      <c r="B1010" s="33">
        <v>11</v>
      </c>
      <c r="C1010" s="66" t="s">
        <v>416</v>
      </c>
      <c r="D1010" s="49" t="s">
        <v>21</v>
      </c>
      <c r="E1010" s="50">
        <v>36</v>
      </c>
      <c r="F1010" s="45">
        <f t="shared" si="298"/>
        <v>140400</v>
      </c>
      <c r="G1010" s="45">
        <f t="shared" si="292"/>
        <v>0</v>
      </c>
      <c r="H1010" s="45">
        <f t="shared" si="293"/>
        <v>140400</v>
      </c>
      <c r="I1010" s="25">
        <v>3900</v>
      </c>
      <c r="J1010" s="25"/>
      <c r="K1010" s="52"/>
      <c r="L1010" s="24"/>
      <c r="M1010" s="24"/>
      <c r="N1010" s="24"/>
      <c r="O1010" s="52">
        <f t="shared" si="299"/>
        <v>3900</v>
      </c>
      <c r="P1010" s="47">
        <f>E1010*S1010</f>
        <v>179809.56</v>
      </c>
      <c r="Q1010" s="47">
        <f>E1010*T1010</f>
        <v>0</v>
      </c>
      <c r="R1010" s="48">
        <f t="shared" si="283"/>
        <v>179809.56</v>
      </c>
      <c r="S1010" s="48">
        <v>4994.71</v>
      </c>
      <c r="T1010" s="48">
        <v>0</v>
      </c>
      <c r="U1010" s="48">
        <f t="shared" si="284"/>
        <v>4994.71</v>
      </c>
      <c r="V1010" s="31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</row>
    <row r="1011" spans="1:37" x14ac:dyDescent="0.4">
      <c r="A1011" s="39"/>
      <c r="B1011" s="39"/>
      <c r="C1011" s="81" t="s">
        <v>417</v>
      </c>
      <c r="D1011" s="57"/>
      <c r="E1011" s="58"/>
      <c r="F1011" s="59">
        <f>SUM(F1013:F1021)</f>
        <v>240582.12</v>
      </c>
      <c r="G1011" s="59">
        <f t="shared" ref="G1011:H1011" si="300">SUM(G1013:G1021)</f>
        <v>0</v>
      </c>
      <c r="H1011" s="59">
        <f t="shared" si="300"/>
        <v>240582.12</v>
      </c>
      <c r="I1011" s="35"/>
      <c r="J1011" s="35"/>
      <c r="K1011" s="61"/>
      <c r="L1011" s="60"/>
      <c r="M1011" s="60"/>
      <c r="N1011" s="60"/>
      <c r="O1011" s="61"/>
      <c r="P1011" s="59"/>
      <c r="Q1011" s="59"/>
      <c r="R1011" s="59"/>
      <c r="S1011" s="48">
        <v>0</v>
      </c>
      <c r="T1011" s="48">
        <v>0</v>
      </c>
      <c r="U1011" s="48">
        <f t="shared" si="284"/>
        <v>0</v>
      </c>
      <c r="V1011" s="63"/>
      <c r="W1011" s="23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</row>
    <row r="1012" spans="1:37" x14ac:dyDescent="0.4">
      <c r="A1012" s="33"/>
      <c r="B1012" s="33"/>
      <c r="C1012" s="81" t="s">
        <v>418</v>
      </c>
      <c r="D1012" s="49"/>
      <c r="E1012" s="50"/>
      <c r="F1012" s="45">
        <f t="shared" ref="F1012:F1021" si="301">E1012*I1012</f>
        <v>0</v>
      </c>
      <c r="G1012" s="45">
        <f t="shared" ref="G1012:G1021" si="302">E1012*J1012</f>
        <v>0</v>
      </c>
      <c r="H1012" s="45">
        <f t="shared" ref="H1012:H1021" si="303">F1012+G1012</f>
        <v>0</v>
      </c>
      <c r="I1012" s="25"/>
      <c r="J1012" s="25"/>
      <c r="K1012" s="52"/>
      <c r="L1012" s="24"/>
      <c r="M1012" s="24"/>
      <c r="N1012" s="24"/>
      <c r="O1012" s="52"/>
      <c r="P1012" s="47">
        <f>E1012*S1012</f>
        <v>0</v>
      </c>
      <c r="Q1012" s="47">
        <f>E1012*T1012</f>
        <v>0</v>
      </c>
      <c r="R1012" s="48">
        <f t="shared" si="283"/>
        <v>0</v>
      </c>
      <c r="S1012" s="48">
        <v>0</v>
      </c>
      <c r="T1012" s="48">
        <v>0</v>
      </c>
      <c r="U1012" s="48">
        <f t="shared" si="284"/>
        <v>0</v>
      </c>
      <c r="V1012" s="31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</row>
    <row r="1013" spans="1:37" ht="28.5" x14ac:dyDescent="0.4">
      <c r="A1013" s="33">
        <v>873</v>
      </c>
      <c r="B1013" s="33">
        <v>12</v>
      </c>
      <c r="C1013" s="31" t="s">
        <v>419</v>
      </c>
      <c r="D1013" s="33" t="s">
        <v>420</v>
      </c>
      <c r="E1013" s="25">
        <v>124.68</v>
      </c>
      <c r="F1013" s="45">
        <f t="shared" si="301"/>
        <v>72638.570000000007</v>
      </c>
      <c r="G1013" s="45">
        <f t="shared" si="302"/>
        <v>0</v>
      </c>
      <c r="H1013" s="45">
        <f t="shared" si="303"/>
        <v>72638.570000000007</v>
      </c>
      <c r="I1013" s="25">
        <v>582.6</v>
      </c>
      <c r="J1013" s="25"/>
      <c r="K1013" s="52"/>
      <c r="L1013" s="24"/>
      <c r="M1013" s="24"/>
      <c r="N1013" s="24"/>
      <c r="O1013" s="46">
        <f t="shared" ref="O1013:O1014" si="304">I1013*$L$3</f>
        <v>990.42</v>
      </c>
      <c r="P1013" s="47">
        <f>E1013*S1013</f>
        <v>158147.85</v>
      </c>
      <c r="Q1013" s="47">
        <f>E1013*T1013</f>
        <v>0</v>
      </c>
      <c r="R1013" s="48">
        <f t="shared" si="283"/>
        <v>158147.85</v>
      </c>
      <c r="S1013" s="48">
        <v>1268.43</v>
      </c>
      <c r="T1013" s="48">
        <v>0</v>
      </c>
      <c r="U1013" s="48">
        <f t="shared" si="284"/>
        <v>1268.43</v>
      </c>
      <c r="V1013" s="31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</row>
    <row r="1014" spans="1:37" ht="28.5" x14ac:dyDescent="0.4">
      <c r="A1014" s="33">
        <v>874</v>
      </c>
      <c r="B1014" s="33">
        <v>13</v>
      </c>
      <c r="C1014" s="31" t="s">
        <v>421</v>
      </c>
      <c r="D1014" s="33" t="s">
        <v>420</v>
      </c>
      <c r="E1014" s="25">
        <v>16.2</v>
      </c>
      <c r="F1014" s="45">
        <f t="shared" si="301"/>
        <v>40597.199999999997</v>
      </c>
      <c r="G1014" s="45">
        <f t="shared" si="302"/>
        <v>0</v>
      </c>
      <c r="H1014" s="45">
        <f t="shared" si="303"/>
        <v>40597.199999999997</v>
      </c>
      <c r="I1014" s="25">
        <v>2506</v>
      </c>
      <c r="J1014" s="25"/>
      <c r="K1014" s="52"/>
      <c r="L1014" s="24"/>
      <c r="M1014" s="24"/>
      <c r="N1014" s="24"/>
      <c r="O1014" s="46">
        <f t="shared" si="304"/>
        <v>4260.2</v>
      </c>
      <c r="P1014" s="47">
        <f>E1014*S1014</f>
        <v>88387.520000000004</v>
      </c>
      <c r="Q1014" s="47">
        <f>E1014*T1014</f>
        <v>0</v>
      </c>
      <c r="R1014" s="48">
        <f t="shared" si="283"/>
        <v>88387.520000000004</v>
      </c>
      <c r="S1014" s="48">
        <v>5456.02</v>
      </c>
      <c r="T1014" s="48">
        <v>0</v>
      </c>
      <c r="U1014" s="48">
        <f t="shared" si="284"/>
        <v>5456.02</v>
      </c>
      <c r="V1014" s="31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</row>
    <row r="1015" spans="1:37" x14ac:dyDescent="0.4">
      <c r="A1015" s="33"/>
      <c r="B1015" s="33"/>
      <c r="C1015" s="81" t="s">
        <v>422</v>
      </c>
      <c r="D1015" s="49"/>
      <c r="E1015" s="50"/>
      <c r="F1015" s="45">
        <f t="shared" si="301"/>
        <v>0</v>
      </c>
      <c r="G1015" s="45">
        <f t="shared" si="302"/>
        <v>0</v>
      </c>
      <c r="H1015" s="45">
        <f t="shared" si="303"/>
        <v>0</v>
      </c>
      <c r="I1015" s="25"/>
      <c r="J1015" s="25"/>
      <c r="K1015" s="52"/>
      <c r="L1015" s="24"/>
      <c r="M1015" s="24"/>
      <c r="N1015" s="24"/>
      <c r="O1015" s="52"/>
      <c r="P1015" s="47">
        <f>E1015*S1015</f>
        <v>0</v>
      </c>
      <c r="Q1015" s="47">
        <f>E1015*T1015</f>
        <v>0</v>
      </c>
      <c r="R1015" s="48">
        <f t="shared" si="283"/>
        <v>0</v>
      </c>
      <c r="S1015" s="48">
        <v>0</v>
      </c>
      <c r="T1015" s="48">
        <v>0</v>
      </c>
      <c r="U1015" s="48">
        <f t="shared" si="284"/>
        <v>0</v>
      </c>
      <c r="V1015" s="31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</row>
    <row r="1016" spans="1:37" ht="28.5" x14ac:dyDescent="0.4">
      <c r="A1016" s="33">
        <v>875</v>
      </c>
      <c r="B1016" s="33">
        <v>14</v>
      </c>
      <c r="C1016" s="31" t="s">
        <v>419</v>
      </c>
      <c r="D1016" s="33" t="s">
        <v>420</v>
      </c>
      <c r="E1016" s="25">
        <v>124.68</v>
      </c>
      <c r="F1016" s="45">
        <f t="shared" si="301"/>
        <v>72638.570000000007</v>
      </c>
      <c r="G1016" s="45">
        <f t="shared" si="302"/>
        <v>0</v>
      </c>
      <c r="H1016" s="45">
        <f t="shared" si="303"/>
        <v>72638.570000000007</v>
      </c>
      <c r="I1016" s="25">
        <v>582.6</v>
      </c>
      <c r="J1016" s="25"/>
      <c r="K1016" s="52"/>
      <c r="L1016" s="24"/>
      <c r="M1016" s="24"/>
      <c r="N1016" s="24"/>
      <c r="O1016" s="46">
        <f t="shared" ref="O1016:O1017" si="305">I1016*$L$3</f>
        <v>990.42</v>
      </c>
      <c r="P1016" s="47">
        <f>E1016*S1016</f>
        <v>158147.85</v>
      </c>
      <c r="Q1016" s="47">
        <f>E1016*T1016</f>
        <v>0</v>
      </c>
      <c r="R1016" s="48">
        <f t="shared" si="283"/>
        <v>158147.85</v>
      </c>
      <c r="S1016" s="48">
        <v>1268.43</v>
      </c>
      <c r="T1016" s="48">
        <v>0</v>
      </c>
      <c r="U1016" s="48">
        <f t="shared" si="284"/>
        <v>1268.43</v>
      </c>
      <c r="V1016" s="31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</row>
    <row r="1017" spans="1:37" ht="28.5" x14ac:dyDescent="0.4">
      <c r="A1017" s="33">
        <v>876</v>
      </c>
      <c r="B1017" s="33">
        <v>15</v>
      </c>
      <c r="C1017" s="31" t="s">
        <v>421</v>
      </c>
      <c r="D1017" s="33" t="s">
        <v>420</v>
      </c>
      <c r="E1017" s="25">
        <v>16.2</v>
      </c>
      <c r="F1017" s="45">
        <f t="shared" si="301"/>
        <v>40597.199999999997</v>
      </c>
      <c r="G1017" s="45">
        <f t="shared" si="302"/>
        <v>0</v>
      </c>
      <c r="H1017" s="45">
        <f t="shared" si="303"/>
        <v>40597.199999999997</v>
      </c>
      <c r="I1017" s="25">
        <v>2506</v>
      </c>
      <c r="J1017" s="25"/>
      <c r="K1017" s="52"/>
      <c r="L1017" s="24"/>
      <c r="M1017" s="24"/>
      <c r="N1017" s="24"/>
      <c r="O1017" s="46">
        <f t="shared" si="305"/>
        <v>4260.2</v>
      </c>
      <c r="P1017" s="47">
        <f>E1017*S1017</f>
        <v>88387.520000000004</v>
      </c>
      <c r="Q1017" s="47">
        <f>E1017*T1017</f>
        <v>0</v>
      </c>
      <c r="R1017" s="48">
        <f t="shared" si="283"/>
        <v>88387.520000000004</v>
      </c>
      <c r="S1017" s="48">
        <v>5456.02</v>
      </c>
      <c r="T1017" s="48">
        <v>0</v>
      </c>
      <c r="U1017" s="48">
        <f t="shared" si="284"/>
        <v>5456.02</v>
      </c>
      <c r="V1017" s="31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</row>
    <row r="1018" spans="1:37" x14ac:dyDescent="0.4">
      <c r="A1018" s="33"/>
      <c r="B1018" s="33"/>
      <c r="C1018" s="81" t="s">
        <v>423</v>
      </c>
      <c r="D1018" s="49"/>
      <c r="E1018" s="50"/>
      <c r="F1018" s="45">
        <f t="shared" si="301"/>
        <v>0</v>
      </c>
      <c r="G1018" s="45">
        <f t="shared" si="302"/>
        <v>0</v>
      </c>
      <c r="H1018" s="45">
        <f t="shared" si="303"/>
        <v>0</v>
      </c>
      <c r="I1018" s="25"/>
      <c r="J1018" s="25"/>
      <c r="K1018" s="52"/>
      <c r="L1018" s="24"/>
      <c r="M1018" s="24"/>
      <c r="N1018" s="24"/>
      <c r="O1018" s="52"/>
      <c r="P1018" s="47">
        <f>E1018*S1018</f>
        <v>0</v>
      </c>
      <c r="Q1018" s="47">
        <f>E1018*T1018</f>
        <v>0</v>
      </c>
      <c r="R1018" s="48">
        <f t="shared" si="283"/>
        <v>0</v>
      </c>
      <c r="S1018" s="48">
        <v>0</v>
      </c>
      <c r="T1018" s="48">
        <v>0</v>
      </c>
      <c r="U1018" s="48">
        <f t="shared" si="284"/>
        <v>0</v>
      </c>
      <c r="V1018" s="31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</row>
    <row r="1019" spans="1:37" ht="28.5" x14ac:dyDescent="0.4">
      <c r="A1019" s="33">
        <v>877</v>
      </c>
      <c r="B1019" s="33">
        <v>16</v>
      </c>
      <c r="C1019" s="31" t="s">
        <v>419</v>
      </c>
      <c r="D1019" s="49" t="s">
        <v>420</v>
      </c>
      <c r="E1019" s="50">
        <v>12.11</v>
      </c>
      <c r="F1019" s="45">
        <f t="shared" si="301"/>
        <v>7055.29</v>
      </c>
      <c r="G1019" s="45">
        <f t="shared" si="302"/>
        <v>0</v>
      </c>
      <c r="H1019" s="45">
        <f t="shared" si="303"/>
        <v>7055.29</v>
      </c>
      <c r="I1019" s="25">
        <v>582.6</v>
      </c>
      <c r="J1019" s="25"/>
      <c r="K1019" s="52"/>
      <c r="L1019" s="24"/>
      <c r="M1019" s="24"/>
      <c r="N1019" s="24"/>
      <c r="O1019" s="46">
        <f>I1019*$L$3</f>
        <v>990.42</v>
      </c>
      <c r="P1019" s="47">
        <f>E1019*S1019</f>
        <v>15360.69</v>
      </c>
      <c r="Q1019" s="47">
        <f>E1019*T1019</f>
        <v>0</v>
      </c>
      <c r="R1019" s="48">
        <f t="shared" si="283"/>
        <v>15360.69</v>
      </c>
      <c r="S1019" s="48">
        <v>1268.43</v>
      </c>
      <c r="T1019" s="48">
        <v>0</v>
      </c>
      <c r="U1019" s="48">
        <f t="shared" si="284"/>
        <v>1268.43</v>
      </c>
      <c r="V1019" s="31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</row>
    <row r="1020" spans="1:37" x14ac:dyDescent="0.4">
      <c r="A1020" s="33"/>
      <c r="B1020" s="33"/>
      <c r="C1020" s="81" t="s">
        <v>424</v>
      </c>
      <c r="D1020" s="49"/>
      <c r="E1020" s="50"/>
      <c r="F1020" s="45">
        <f t="shared" si="301"/>
        <v>0</v>
      </c>
      <c r="G1020" s="45">
        <f t="shared" si="302"/>
        <v>0</v>
      </c>
      <c r="H1020" s="45">
        <f t="shared" si="303"/>
        <v>0</v>
      </c>
      <c r="I1020" s="25"/>
      <c r="J1020" s="25"/>
      <c r="K1020" s="52"/>
      <c r="L1020" s="24"/>
      <c r="M1020" s="24"/>
      <c r="N1020" s="24"/>
      <c r="O1020" s="52"/>
      <c r="P1020" s="47">
        <f>E1020*S1020</f>
        <v>0</v>
      </c>
      <c r="Q1020" s="47">
        <f>E1020*T1020</f>
        <v>0</v>
      </c>
      <c r="R1020" s="48">
        <f t="shared" si="283"/>
        <v>0</v>
      </c>
      <c r="S1020" s="48">
        <v>0</v>
      </c>
      <c r="T1020" s="48">
        <v>0</v>
      </c>
      <c r="U1020" s="48">
        <f t="shared" si="284"/>
        <v>0</v>
      </c>
      <c r="V1020" s="31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</row>
    <row r="1021" spans="1:37" ht="28.5" x14ac:dyDescent="0.4">
      <c r="A1021" s="33">
        <v>878</v>
      </c>
      <c r="B1021" s="33">
        <v>17</v>
      </c>
      <c r="C1021" s="31" t="s">
        <v>419</v>
      </c>
      <c r="D1021" s="49" t="s">
        <v>420</v>
      </c>
      <c r="E1021" s="50">
        <v>12.11</v>
      </c>
      <c r="F1021" s="45">
        <f t="shared" si="301"/>
        <v>7055.29</v>
      </c>
      <c r="G1021" s="45">
        <f t="shared" si="302"/>
        <v>0</v>
      </c>
      <c r="H1021" s="45">
        <f t="shared" si="303"/>
        <v>7055.29</v>
      </c>
      <c r="I1021" s="25">
        <v>582.6</v>
      </c>
      <c r="J1021" s="25"/>
      <c r="K1021" s="52"/>
      <c r="L1021" s="24"/>
      <c r="M1021" s="24"/>
      <c r="N1021" s="24"/>
      <c r="O1021" s="46">
        <f>I1021*$L$3</f>
        <v>990.42</v>
      </c>
      <c r="P1021" s="47">
        <f>E1021*S1021</f>
        <v>15360.69</v>
      </c>
      <c r="Q1021" s="47">
        <f>E1021*T1021</f>
        <v>0</v>
      </c>
      <c r="R1021" s="48">
        <f t="shared" si="283"/>
        <v>15360.69</v>
      </c>
      <c r="S1021" s="48">
        <v>1268.43</v>
      </c>
      <c r="T1021" s="48">
        <v>0</v>
      </c>
      <c r="U1021" s="48">
        <f t="shared" si="284"/>
        <v>1268.43</v>
      </c>
      <c r="V1021" s="31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</row>
    <row r="1022" spans="1:37" x14ac:dyDescent="0.4">
      <c r="A1022" s="39"/>
      <c r="B1022" s="39"/>
      <c r="C1022" s="34" t="s">
        <v>425</v>
      </c>
      <c r="D1022" s="24"/>
      <c r="E1022" s="61"/>
      <c r="F1022" s="59">
        <f t="shared" ref="F1022:H1022" si="306">F1023+F1030+F1042+F1044+F1047+F1062+F1064+F1066+F1068+F1071+F1075+F1079+F1083+F1087</f>
        <v>32639176.23</v>
      </c>
      <c r="G1022" s="59">
        <f t="shared" si="306"/>
        <v>35980133.700000003</v>
      </c>
      <c r="H1022" s="59">
        <f t="shared" si="306"/>
        <v>68619309.930000007</v>
      </c>
      <c r="I1022" s="35"/>
      <c r="J1022" s="35"/>
      <c r="K1022" s="61"/>
      <c r="L1022" s="60"/>
      <c r="M1022" s="60"/>
      <c r="N1022" s="60"/>
      <c r="O1022" s="61"/>
      <c r="P1022" s="59"/>
      <c r="Q1022" s="59"/>
      <c r="R1022" s="59"/>
      <c r="S1022" s="48">
        <v>0</v>
      </c>
      <c r="T1022" s="48">
        <v>0</v>
      </c>
      <c r="U1022" s="48">
        <f t="shared" si="284"/>
        <v>0</v>
      </c>
      <c r="V1022" s="6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</row>
    <row r="1023" spans="1:37" x14ac:dyDescent="0.4">
      <c r="A1023" s="39"/>
      <c r="B1023" s="39"/>
      <c r="C1023" s="116" t="s">
        <v>426</v>
      </c>
      <c r="D1023" s="41"/>
      <c r="E1023" s="35"/>
      <c r="F1023" s="35">
        <f t="shared" ref="F1023:G1023" si="307">SUM(F1024:F1029)</f>
        <v>20932420.359999999</v>
      </c>
      <c r="G1023" s="35">
        <f t="shared" si="307"/>
        <v>23260187.41</v>
      </c>
      <c r="H1023" s="59">
        <f t="shared" ref="H1023:H1029" si="308">F1023+G1023</f>
        <v>44192607.770000003</v>
      </c>
      <c r="I1023" s="35"/>
      <c r="J1023" s="35"/>
      <c r="K1023" s="61"/>
      <c r="L1023" s="60"/>
      <c r="M1023" s="60"/>
      <c r="N1023" s="60"/>
      <c r="O1023" s="61"/>
      <c r="P1023" s="35"/>
      <c r="Q1023" s="35"/>
      <c r="R1023" s="59"/>
      <c r="S1023" s="48">
        <v>0</v>
      </c>
      <c r="T1023" s="48">
        <v>0</v>
      </c>
      <c r="U1023" s="48">
        <f t="shared" si="284"/>
        <v>0</v>
      </c>
      <c r="V1023" s="63"/>
      <c r="W1023" s="23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</row>
    <row r="1024" spans="1:37" ht="71.25" x14ac:dyDescent="0.4">
      <c r="A1024" s="33">
        <v>879</v>
      </c>
      <c r="B1024" s="33">
        <v>18</v>
      </c>
      <c r="C1024" s="101" t="s">
        <v>427</v>
      </c>
      <c r="D1024" s="33" t="s">
        <v>428</v>
      </c>
      <c r="E1024" s="25">
        <v>6566.23</v>
      </c>
      <c r="F1024" s="45">
        <f t="shared" ref="F1024:F1029" si="309">E1024*I1024</f>
        <v>4799914.13</v>
      </c>
      <c r="G1024" s="45">
        <f t="shared" ref="G1024:G1029" si="310">E1024*J1024</f>
        <v>4931238.7300000004</v>
      </c>
      <c r="H1024" s="45">
        <f t="shared" si="308"/>
        <v>9731152.8599999994</v>
      </c>
      <c r="I1024" s="50">
        <v>731</v>
      </c>
      <c r="J1024" s="67">
        <v>751</v>
      </c>
      <c r="K1024" s="52"/>
      <c r="L1024" s="24"/>
      <c r="M1024" s="24"/>
      <c r="N1024" s="24"/>
      <c r="O1024" s="52">
        <f t="shared" ref="O1024:O1029" si="311">I1024</f>
        <v>731</v>
      </c>
      <c r="P1024" s="47">
        <f>E1024*S1024</f>
        <v>6147238.8600000003</v>
      </c>
      <c r="Q1024" s="47">
        <f>E1024*T1024</f>
        <v>6315400.0099999998</v>
      </c>
      <c r="R1024" s="48">
        <f t="shared" si="283"/>
        <v>12462638.869999999</v>
      </c>
      <c r="S1024" s="48">
        <v>936.19</v>
      </c>
      <c r="T1024" s="48">
        <v>961.8</v>
      </c>
      <c r="U1024" s="48">
        <f t="shared" si="284"/>
        <v>1897.99</v>
      </c>
      <c r="V1024" s="31" t="s">
        <v>429</v>
      </c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</row>
    <row r="1025" spans="1:37" ht="28.5" x14ac:dyDescent="0.4">
      <c r="A1025" s="33">
        <v>880</v>
      </c>
      <c r="B1025" s="33">
        <v>19</v>
      </c>
      <c r="C1025" s="101" t="s">
        <v>430</v>
      </c>
      <c r="D1025" s="33" t="s">
        <v>26</v>
      </c>
      <c r="E1025" s="25">
        <v>6566.23</v>
      </c>
      <c r="F1025" s="45">
        <f t="shared" si="309"/>
        <v>2068362.45</v>
      </c>
      <c r="G1025" s="45">
        <f t="shared" si="310"/>
        <v>2633058.23</v>
      </c>
      <c r="H1025" s="45">
        <f t="shared" si="308"/>
        <v>4701420.68</v>
      </c>
      <c r="I1025" s="50">
        <v>315</v>
      </c>
      <c r="J1025" s="67">
        <v>401</v>
      </c>
      <c r="K1025" s="52"/>
      <c r="L1025" s="79"/>
      <c r="M1025" s="79"/>
      <c r="N1025" s="79"/>
      <c r="O1025" s="52">
        <f t="shared" si="311"/>
        <v>315</v>
      </c>
      <c r="P1025" s="47">
        <f>E1025*S1025</f>
        <v>2648948.5099999998</v>
      </c>
      <c r="Q1025" s="47">
        <f>E1025*T1025</f>
        <v>3372153.08</v>
      </c>
      <c r="R1025" s="48">
        <f t="shared" si="283"/>
        <v>6021101.5899999999</v>
      </c>
      <c r="S1025" s="48">
        <v>403.42</v>
      </c>
      <c r="T1025" s="48">
        <v>513.55999999999995</v>
      </c>
      <c r="U1025" s="48">
        <f t="shared" si="284"/>
        <v>916.98</v>
      </c>
      <c r="V1025" s="66" t="s">
        <v>431</v>
      </c>
      <c r="W1025" s="117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</row>
    <row r="1026" spans="1:37" ht="28.5" x14ac:dyDescent="0.4">
      <c r="A1026" s="33">
        <v>881</v>
      </c>
      <c r="B1026" s="33">
        <v>20</v>
      </c>
      <c r="C1026" s="101" t="s">
        <v>432</v>
      </c>
      <c r="D1026" s="33" t="s">
        <v>26</v>
      </c>
      <c r="E1026" s="25">
        <v>6566.23</v>
      </c>
      <c r="F1026" s="45">
        <f t="shared" si="309"/>
        <v>1083427.95</v>
      </c>
      <c r="G1026" s="45">
        <f t="shared" si="310"/>
        <v>2388137.85</v>
      </c>
      <c r="H1026" s="45">
        <f t="shared" si="308"/>
        <v>3471565.8</v>
      </c>
      <c r="I1026" s="50">
        <v>165</v>
      </c>
      <c r="J1026" s="67">
        <v>363.7</v>
      </c>
      <c r="K1026" s="52"/>
      <c r="L1026" s="79"/>
      <c r="M1026" s="79"/>
      <c r="N1026" s="79"/>
      <c r="O1026" s="52">
        <f t="shared" si="311"/>
        <v>165</v>
      </c>
      <c r="P1026" s="47">
        <f>E1026*S1026</f>
        <v>1387510.06</v>
      </c>
      <c r="Q1026" s="47">
        <f>E1026*T1026</f>
        <v>3058484.27</v>
      </c>
      <c r="R1026" s="48">
        <f t="shared" si="283"/>
        <v>4445994.33</v>
      </c>
      <c r="S1026" s="48">
        <v>211.31</v>
      </c>
      <c r="T1026" s="48">
        <v>465.79</v>
      </c>
      <c r="U1026" s="48">
        <f t="shared" si="284"/>
        <v>677.1</v>
      </c>
      <c r="V1026" s="66" t="s">
        <v>433</v>
      </c>
      <c r="W1026" s="117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</row>
    <row r="1027" spans="1:37" ht="28.5" x14ac:dyDescent="0.4">
      <c r="A1027" s="33">
        <v>882</v>
      </c>
      <c r="B1027" s="33">
        <v>21</v>
      </c>
      <c r="C1027" s="101" t="s">
        <v>434</v>
      </c>
      <c r="D1027" s="33" t="s">
        <v>26</v>
      </c>
      <c r="E1027" s="25">
        <v>6566.23</v>
      </c>
      <c r="F1027" s="45">
        <f t="shared" si="309"/>
        <v>4924672.5</v>
      </c>
      <c r="G1027" s="45">
        <f t="shared" si="310"/>
        <v>5377742.3700000001</v>
      </c>
      <c r="H1027" s="45">
        <f t="shared" si="308"/>
        <v>10302414.869999999</v>
      </c>
      <c r="I1027" s="50">
        <v>750</v>
      </c>
      <c r="J1027" s="67">
        <v>819</v>
      </c>
      <c r="K1027" s="52"/>
      <c r="L1027" s="79"/>
      <c r="M1027" s="79"/>
      <c r="N1027" s="79"/>
      <c r="O1027" s="52">
        <f t="shared" si="311"/>
        <v>750</v>
      </c>
      <c r="P1027" s="47">
        <f>E1027*S1027</f>
        <v>6306995.2400000002</v>
      </c>
      <c r="Q1027" s="47">
        <f>E1027*T1027</f>
        <v>6887252.9800000004</v>
      </c>
      <c r="R1027" s="48">
        <f t="shared" si="283"/>
        <v>13194248.220000001</v>
      </c>
      <c r="S1027" s="48">
        <v>960.52</v>
      </c>
      <c r="T1027" s="48">
        <v>1048.8900000000001</v>
      </c>
      <c r="U1027" s="48">
        <f t="shared" si="284"/>
        <v>2009.41</v>
      </c>
      <c r="V1027" s="66" t="s">
        <v>435</v>
      </c>
      <c r="W1027" s="117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</row>
    <row r="1028" spans="1:37" ht="57" x14ac:dyDescent="0.4">
      <c r="A1028" s="33">
        <v>883</v>
      </c>
      <c r="B1028" s="33">
        <v>22</v>
      </c>
      <c r="C1028" s="101" t="s">
        <v>436</v>
      </c>
      <c r="D1028" s="33" t="s">
        <v>26</v>
      </c>
      <c r="E1028" s="25">
        <v>3159.36</v>
      </c>
      <c r="F1028" s="45">
        <f t="shared" si="309"/>
        <v>521294.4</v>
      </c>
      <c r="G1028" s="45">
        <f t="shared" si="310"/>
        <v>2565400.3199999998</v>
      </c>
      <c r="H1028" s="45">
        <f t="shared" si="308"/>
        <v>3086694.72</v>
      </c>
      <c r="I1028" s="50">
        <v>165</v>
      </c>
      <c r="J1028" s="67">
        <v>812</v>
      </c>
      <c r="K1028" s="52"/>
      <c r="L1028" s="79"/>
      <c r="M1028" s="79"/>
      <c r="N1028" s="79"/>
      <c r="O1028" s="52">
        <f t="shared" si="311"/>
        <v>165</v>
      </c>
      <c r="P1028" s="47">
        <f>E1028*S1028</f>
        <v>667604.36</v>
      </c>
      <c r="Q1028" s="47">
        <f>E1028*T1028</f>
        <v>3285481.65</v>
      </c>
      <c r="R1028" s="48">
        <f t="shared" si="283"/>
        <v>3953086.01</v>
      </c>
      <c r="S1028" s="48">
        <v>211.31</v>
      </c>
      <c r="T1028" s="48">
        <v>1039.92</v>
      </c>
      <c r="U1028" s="48">
        <f t="shared" si="284"/>
        <v>1251.23</v>
      </c>
      <c r="V1028" s="66" t="s">
        <v>437</v>
      </c>
      <c r="W1028" s="117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</row>
    <row r="1029" spans="1:37" ht="28.5" x14ac:dyDescent="0.4">
      <c r="A1029" s="33">
        <v>884</v>
      </c>
      <c r="B1029" s="33">
        <v>23</v>
      </c>
      <c r="C1029" s="101" t="s">
        <v>438</v>
      </c>
      <c r="D1029" s="33" t="s">
        <v>26</v>
      </c>
      <c r="E1029" s="25">
        <v>6566.23</v>
      </c>
      <c r="F1029" s="45">
        <f t="shared" si="309"/>
        <v>7534748.9299999997</v>
      </c>
      <c r="G1029" s="45">
        <f t="shared" si="310"/>
        <v>5364609.91</v>
      </c>
      <c r="H1029" s="45">
        <f t="shared" si="308"/>
        <v>12899358.84</v>
      </c>
      <c r="I1029" s="50">
        <v>1147.5</v>
      </c>
      <c r="J1029" s="67">
        <v>817</v>
      </c>
      <c r="K1029" s="52"/>
      <c r="L1029" s="79"/>
      <c r="M1029" s="79"/>
      <c r="N1029" s="79"/>
      <c r="O1029" s="52">
        <f t="shared" si="311"/>
        <v>1147.5</v>
      </c>
      <c r="P1029" s="47">
        <f>E1029*S1029</f>
        <v>9649731.6099999994</v>
      </c>
      <c r="Q1029" s="47">
        <f>E1029*T1029</f>
        <v>6870443.4400000004</v>
      </c>
      <c r="R1029" s="48">
        <f t="shared" si="283"/>
        <v>16520175.050000001</v>
      </c>
      <c r="S1029" s="48">
        <v>1469.6</v>
      </c>
      <c r="T1029" s="48">
        <v>1046.33</v>
      </c>
      <c r="U1029" s="48">
        <f t="shared" si="284"/>
        <v>2515.9299999999998</v>
      </c>
      <c r="V1029" s="66" t="s">
        <v>439</v>
      </c>
      <c r="W1029" s="117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</row>
    <row r="1030" spans="1:37" x14ac:dyDescent="0.4">
      <c r="A1030" s="39"/>
      <c r="B1030" s="39"/>
      <c r="C1030" s="40" t="s">
        <v>440</v>
      </c>
      <c r="D1030" s="39"/>
      <c r="E1030" s="43"/>
      <c r="F1030" s="59">
        <f t="shared" ref="F1030:H1030" si="312">SUM(F1031:F1041)</f>
        <v>1762440.81</v>
      </c>
      <c r="G1030" s="59">
        <f t="shared" si="312"/>
        <v>1846844.46</v>
      </c>
      <c r="H1030" s="59">
        <f t="shared" si="312"/>
        <v>3609285.27</v>
      </c>
      <c r="I1030" s="35"/>
      <c r="J1030" s="35"/>
      <c r="K1030" s="61"/>
      <c r="L1030" s="82"/>
      <c r="M1030" s="82"/>
      <c r="N1030" s="82"/>
      <c r="O1030" s="83"/>
      <c r="P1030" s="59"/>
      <c r="Q1030" s="59"/>
      <c r="R1030" s="59"/>
      <c r="S1030" s="48">
        <v>0</v>
      </c>
      <c r="T1030" s="48">
        <v>0</v>
      </c>
      <c r="U1030" s="48">
        <f t="shared" si="284"/>
        <v>0</v>
      </c>
      <c r="V1030" s="84"/>
      <c r="W1030" s="118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</row>
    <row r="1031" spans="1:37" ht="85.5" x14ac:dyDescent="0.4">
      <c r="A1031" s="33">
        <v>885</v>
      </c>
      <c r="B1031" s="33">
        <v>24</v>
      </c>
      <c r="C1031" s="101" t="s">
        <v>427</v>
      </c>
      <c r="D1031" s="33" t="s">
        <v>441</v>
      </c>
      <c r="E1031" s="25">
        <v>484.43</v>
      </c>
      <c r="F1031" s="45">
        <f t="shared" ref="F1031:F1041" si="313">E1031*I1031</f>
        <v>354118.33</v>
      </c>
      <c r="G1031" s="45">
        <f t="shared" ref="G1031:G1041" si="314">E1031*J1031</f>
        <v>339585.43</v>
      </c>
      <c r="H1031" s="45">
        <f t="shared" ref="H1031:H1041" si="315">F1031+G1031</f>
        <v>693703.76</v>
      </c>
      <c r="I1031" s="50">
        <v>731</v>
      </c>
      <c r="J1031" s="67">
        <v>701</v>
      </c>
      <c r="K1031" s="52"/>
      <c r="L1031" s="79"/>
      <c r="M1031" s="79"/>
      <c r="N1031" s="79"/>
      <c r="O1031" s="52">
        <f t="shared" ref="O1031:O1041" si="316">I1031</f>
        <v>731</v>
      </c>
      <c r="P1031" s="47">
        <f>E1031*S1031</f>
        <v>453518.52</v>
      </c>
      <c r="Q1031" s="47">
        <f>E1031*T1031</f>
        <v>434906.72</v>
      </c>
      <c r="R1031" s="48">
        <f t="shared" si="283"/>
        <v>888425.24</v>
      </c>
      <c r="S1031" s="48">
        <v>936.19</v>
      </c>
      <c r="T1031" s="48">
        <v>897.77</v>
      </c>
      <c r="U1031" s="48">
        <f t="shared" si="284"/>
        <v>1833.96</v>
      </c>
      <c r="V1031" s="66" t="s">
        <v>442</v>
      </c>
      <c r="W1031" s="117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</row>
    <row r="1032" spans="1:37" ht="28.5" x14ac:dyDescent="0.4">
      <c r="A1032" s="33">
        <v>886</v>
      </c>
      <c r="B1032" s="33">
        <v>25</v>
      </c>
      <c r="C1032" s="101" t="s">
        <v>430</v>
      </c>
      <c r="D1032" s="33" t="s">
        <v>26</v>
      </c>
      <c r="E1032" s="25">
        <v>484.43</v>
      </c>
      <c r="F1032" s="45">
        <f t="shared" si="313"/>
        <v>152595.45000000001</v>
      </c>
      <c r="G1032" s="45">
        <f t="shared" si="314"/>
        <v>194256.43</v>
      </c>
      <c r="H1032" s="45">
        <f t="shared" si="315"/>
        <v>346851.88</v>
      </c>
      <c r="I1032" s="50">
        <v>315</v>
      </c>
      <c r="J1032" s="67">
        <v>401</v>
      </c>
      <c r="K1032" s="52"/>
      <c r="L1032" s="79"/>
      <c r="M1032" s="79"/>
      <c r="N1032" s="79"/>
      <c r="O1032" s="52">
        <f t="shared" si="316"/>
        <v>315</v>
      </c>
      <c r="P1032" s="47">
        <f>E1032*S1032</f>
        <v>195428.75</v>
      </c>
      <c r="Q1032" s="47">
        <f>E1032*T1032</f>
        <v>248783.87</v>
      </c>
      <c r="R1032" s="48">
        <f t="shared" si="283"/>
        <v>444212.62</v>
      </c>
      <c r="S1032" s="48">
        <v>403.42</v>
      </c>
      <c r="T1032" s="48">
        <v>513.55999999999995</v>
      </c>
      <c r="U1032" s="48">
        <f t="shared" si="284"/>
        <v>916.98</v>
      </c>
      <c r="V1032" s="66" t="s">
        <v>443</v>
      </c>
      <c r="W1032" s="117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</row>
    <row r="1033" spans="1:37" ht="28.5" x14ac:dyDescent="0.4">
      <c r="A1033" s="33">
        <v>887</v>
      </c>
      <c r="B1033" s="33">
        <v>26</v>
      </c>
      <c r="C1033" s="101" t="s">
        <v>432</v>
      </c>
      <c r="D1033" s="33" t="s">
        <v>26</v>
      </c>
      <c r="E1033" s="25">
        <v>484.43</v>
      </c>
      <c r="F1033" s="45">
        <f t="shared" si="313"/>
        <v>79930.95</v>
      </c>
      <c r="G1033" s="45">
        <f t="shared" si="314"/>
        <v>201135.34</v>
      </c>
      <c r="H1033" s="45">
        <f t="shared" si="315"/>
        <v>281066.28999999998</v>
      </c>
      <c r="I1033" s="50">
        <v>165</v>
      </c>
      <c r="J1033" s="67">
        <v>415.2</v>
      </c>
      <c r="K1033" s="52"/>
      <c r="L1033" s="79"/>
      <c r="M1033" s="79"/>
      <c r="N1033" s="79"/>
      <c r="O1033" s="52">
        <f t="shared" si="316"/>
        <v>165</v>
      </c>
      <c r="P1033" s="47">
        <f>E1033*S1033</f>
        <v>102364.9</v>
      </c>
      <c r="Q1033" s="47">
        <f>E1033*T1033</f>
        <v>257590.81</v>
      </c>
      <c r="R1033" s="48">
        <f t="shared" ref="R1033:R1096" si="317">P1033+Q1033</f>
        <v>359955.71</v>
      </c>
      <c r="S1033" s="48">
        <v>211.31</v>
      </c>
      <c r="T1033" s="48">
        <v>531.74</v>
      </c>
      <c r="U1033" s="48">
        <f t="shared" ref="U1033:U1096" si="318">S1033+T1033</f>
        <v>743.05</v>
      </c>
      <c r="V1033" s="66" t="s">
        <v>433</v>
      </c>
      <c r="W1033" s="117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</row>
    <row r="1034" spans="1:37" ht="42.75" x14ac:dyDescent="0.4">
      <c r="A1034" s="33">
        <v>888</v>
      </c>
      <c r="B1034" s="33">
        <v>27</v>
      </c>
      <c r="C1034" s="101" t="s">
        <v>434</v>
      </c>
      <c r="D1034" s="33" t="s">
        <v>26</v>
      </c>
      <c r="E1034" s="25">
        <v>484.43</v>
      </c>
      <c r="F1034" s="45">
        <f t="shared" si="313"/>
        <v>363322.5</v>
      </c>
      <c r="G1034" s="45">
        <f t="shared" si="314"/>
        <v>396263.74</v>
      </c>
      <c r="H1034" s="45">
        <f t="shared" si="315"/>
        <v>759586.24</v>
      </c>
      <c r="I1034" s="50">
        <v>750</v>
      </c>
      <c r="J1034" s="67">
        <v>818</v>
      </c>
      <c r="K1034" s="52"/>
      <c r="L1034" s="79"/>
      <c r="M1034" s="79"/>
      <c r="N1034" s="79"/>
      <c r="O1034" s="52">
        <f t="shared" si="316"/>
        <v>750</v>
      </c>
      <c r="P1034" s="47">
        <f>E1034*S1034</f>
        <v>465304.7</v>
      </c>
      <c r="Q1034" s="47">
        <f>E1034*T1034</f>
        <v>507493.71</v>
      </c>
      <c r="R1034" s="48">
        <f t="shared" si="317"/>
        <v>972798.41</v>
      </c>
      <c r="S1034" s="48">
        <v>960.52</v>
      </c>
      <c r="T1034" s="48">
        <v>1047.6099999999999</v>
      </c>
      <c r="U1034" s="48">
        <f t="shared" si="318"/>
        <v>2008.13</v>
      </c>
      <c r="V1034" s="66" t="s">
        <v>444</v>
      </c>
      <c r="W1034" s="117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</row>
    <row r="1035" spans="1:37" ht="28.5" x14ac:dyDescent="0.4">
      <c r="A1035" s="33">
        <v>889</v>
      </c>
      <c r="B1035" s="33">
        <v>28</v>
      </c>
      <c r="C1035" s="101" t="s">
        <v>438</v>
      </c>
      <c r="D1035" s="33" t="s">
        <v>26</v>
      </c>
      <c r="E1035" s="25">
        <v>484.43</v>
      </c>
      <c r="F1035" s="45">
        <f t="shared" si="313"/>
        <v>555883.43000000005</v>
      </c>
      <c r="G1035" s="45">
        <f t="shared" si="314"/>
        <v>393565.46</v>
      </c>
      <c r="H1035" s="45">
        <f t="shared" si="315"/>
        <v>949448.89</v>
      </c>
      <c r="I1035" s="50">
        <v>1147.5</v>
      </c>
      <c r="J1035" s="67">
        <v>812.43</v>
      </c>
      <c r="K1035" s="52"/>
      <c r="L1035" s="79"/>
      <c r="M1035" s="79"/>
      <c r="N1035" s="79"/>
      <c r="O1035" s="52">
        <f t="shared" si="316"/>
        <v>1147.5</v>
      </c>
      <c r="P1035" s="47">
        <f>E1035*S1035</f>
        <v>711918.33</v>
      </c>
      <c r="Q1035" s="47">
        <f>E1035*T1035</f>
        <v>504034.88</v>
      </c>
      <c r="R1035" s="48">
        <f t="shared" si="317"/>
        <v>1215953.21</v>
      </c>
      <c r="S1035" s="48">
        <v>1469.6</v>
      </c>
      <c r="T1035" s="48">
        <v>1040.47</v>
      </c>
      <c r="U1035" s="48">
        <f t="shared" si="318"/>
        <v>2510.0700000000002</v>
      </c>
      <c r="V1035" s="66" t="s">
        <v>445</v>
      </c>
      <c r="W1035" s="117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</row>
    <row r="1036" spans="1:37" ht="42.75" x14ac:dyDescent="0.4">
      <c r="A1036" s="33">
        <v>890</v>
      </c>
      <c r="B1036" s="33">
        <v>29</v>
      </c>
      <c r="C1036" s="101" t="s">
        <v>446</v>
      </c>
      <c r="D1036" s="33" t="s">
        <v>26</v>
      </c>
      <c r="E1036" s="25">
        <v>62.43</v>
      </c>
      <c r="F1036" s="45">
        <f t="shared" si="313"/>
        <v>51504.75</v>
      </c>
      <c r="G1036" s="45">
        <f t="shared" si="314"/>
        <v>130104.12</v>
      </c>
      <c r="H1036" s="45">
        <f t="shared" si="315"/>
        <v>181608.87</v>
      </c>
      <c r="I1036" s="56">
        <v>825</v>
      </c>
      <c r="J1036" s="67">
        <v>2084</v>
      </c>
      <c r="K1036" s="52"/>
      <c r="L1036" s="79"/>
      <c r="M1036" s="79"/>
      <c r="N1036" s="79"/>
      <c r="O1036" s="52">
        <f t="shared" si="316"/>
        <v>825</v>
      </c>
      <c r="P1036" s="47">
        <f>E1036*S1036</f>
        <v>65961.67</v>
      </c>
      <c r="Q1036" s="47">
        <f>E1036*T1036</f>
        <v>166623.79999999999</v>
      </c>
      <c r="R1036" s="48">
        <f t="shared" si="317"/>
        <v>232585.47</v>
      </c>
      <c r="S1036" s="48">
        <v>1056.57</v>
      </c>
      <c r="T1036" s="48">
        <v>2668.97</v>
      </c>
      <c r="U1036" s="48">
        <f t="shared" si="318"/>
        <v>3725.54</v>
      </c>
      <c r="V1036" s="66" t="s">
        <v>447</v>
      </c>
      <c r="W1036" s="117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</row>
    <row r="1037" spans="1:37" ht="28.5" x14ac:dyDescent="0.4">
      <c r="A1037" s="33">
        <v>891</v>
      </c>
      <c r="B1037" s="33">
        <v>30</v>
      </c>
      <c r="C1037" s="101" t="s">
        <v>448</v>
      </c>
      <c r="D1037" s="33" t="s">
        <v>26</v>
      </c>
      <c r="E1037" s="25">
        <v>85.84</v>
      </c>
      <c r="F1037" s="45">
        <f t="shared" si="313"/>
        <v>70818</v>
      </c>
      <c r="G1037" s="45">
        <f t="shared" si="314"/>
        <v>71590.559999999998</v>
      </c>
      <c r="H1037" s="45">
        <f t="shared" si="315"/>
        <v>142408.56</v>
      </c>
      <c r="I1037" s="56">
        <v>825</v>
      </c>
      <c r="J1037" s="67">
        <v>834</v>
      </c>
      <c r="K1037" s="52"/>
      <c r="L1037" s="79"/>
      <c r="M1037" s="79"/>
      <c r="N1037" s="79"/>
      <c r="O1037" s="52">
        <f t="shared" si="316"/>
        <v>825</v>
      </c>
      <c r="P1037" s="47">
        <f>E1037*S1037</f>
        <v>90695.97</v>
      </c>
      <c r="Q1037" s="47">
        <f>E1037*T1037</f>
        <v>91685.7</v>
      </c>
      <c r="R1037" s="48">
        <f t="shared" si="317"/>
        <v>182381.67</v>
      </c>
      <c r="S1037" s="48">
        <v>1056.57</v>
      </c>
      <c r="T1037" s="48">
        <v>1068.0999999999999</v>
      </c>
      <c r="U1037" s="48">
        <f t="shared" si="318"/>
        <v>2124.67</v>
      </c>
      <c r="V1037" s="66" t="s">
        <v>449</v>
      </c>
      <c r="W1037" s="117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</row>
    <row r="1038" spans="1:37" ht="28.5" x14ac:dyDescent="0.4">
      <c r="A1038" s="33">
        <v>892</v>
      </c>
      <c r="B1038" s="33">
        <v>31</v>
      </c>
      <c r="C1038" s="101" t="s">
        <v>450</v>
      </c>
      <c r="D1038" s="33" t="s">
        <v>31</v>
      </c>
      <c r="E1038" s="25">
        <v>0.52</v>
      </c>
      <c r="F1038" s="45">
        <f t="shared" si="313"/>
        <v>76440</v>
      </c>
      <c r="G1038" s="45">
        <f t="shared" si="314"/>
        <v>52368.37</v>
      </c>
      <c r="H1038" s="45">
        <f t="shared" si="315"/>
        <v>128808.37</v>
      </c>
      <c r="I1038" s="50">
        <f>147*1000</f>
        <v>147000</v>
      </c>
      <c r="J1038" s="67">
        <v>100708.4</v>
      </c>
      <c r="K1038" s="52"/>
      <c r="L1038" s="79"/>
      <c r="M1038" s="79"/>
      <c r="N1038" s="79"/>
      <c r="O1038" s="52">
        <f t="shared" si="316"/>
        <v>147000</v>
      </c>
      <c r="P1038" s="47">
        <f>E1038*S1038</f>
        <v>97896.320000000007</v>
      </c>
      <c r="Q1038" s="47">
        <f>E1038*T1038</f>
        <v>67067.899999999994</v>
      </c>
      <c r="R1038" s="48">
        <f t="shared" si="317"/>
        <v>164964.22</v>
      </c>
      <c r="S1038" s="48">
        <v>188262.16</v>
      </c>
      <c r="T1038" s="48">
        <v>128976.74</v>
      </c>
      <c r="U1038" s="48">
        <f t="shared" si="318"/>
        <v>317238.90000000002</v>
      </c>
      <c r="V1038" s="66" t="s">
        <v>451</v>
      </c>
      <c r="W1038" s="117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</row>
    <row r="1039" spans="1:37" ht="28.5" x14ac:dyDescent="0.4">
      <c r="A1039" s="33">
        <v>893</v>
      </c>
      <c r="B1039" s="33">
        <v>32</v>
      </c>
      <c r="C1039" s="101" t="s">
        <v>430</v>
      </c>
      <c r="D1039" s="33" t="s">
        <v>452</v>
      </c>
      <c r="E1039" s="25">
        <v>15.61</v>
      </c>
      <c r="F1039" s="45">
        <f t="shared" si="313"/>
        <v>4917.1499999999996</v>
      </c>
      <c r="G1039" s="45">
        <f t="shared" si="314"/>
        <v>6367.01</v>
      </c>
      <c r="H1039" s="45">
        <f t="shared" si="315"/>
        <v>11284.16</v>
      </c>
      <c r="I1039" s="50">
        <v>315</v>
      </c>
      <c r="J1039" s="50">
        <v>407.88</v>
      </c>
      <c r="K1039" s="52"/>
      <c r="L1039" s="79"/>
      <c r="M1039" s="79"/>
      <c r="N1039" s="79"/>
      <c r="O1039" s="52">
        <f t="shared" si="316"/>
        <v>315</v>
      </c>
      <c r="P1039" s="47">
        <f>E1039*S1039</f>
        <v>6297.39</v>
      </c>
      <c r="Q1039" s="47">
        <f>E1039*T1039</f>
        <v>8154.2</v>
      </c>
      <c r="R1039" s="48">
        <f t="shared" si="317"/>
        <v>14451.59</v>
      </c>
      <c r="S1039" s="48">
        <v>403.42</v>
      </c>
      <c r="T1039" s="48">
        <v>522.37</v>
      </c>
      <c r="U1039" s="48">
        <f t="shared" si="318"/>
        <v>925.79</v>
      </c>
      <c r="V1039" s="66" t="s">
        <v>453</v>
      </c>
      <c r="W1039" s="117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</row>
    <row r="1040" spans="1:37" ht="42.75" x14ac:dyDescent="0.4">
      <c r="A1040" s="33">
        <v>894</v>
      </c>
      <c r="B1040" s="33">
        <v>33</v>
      </c>
      <c r="C1040" s="101" t="s">
        <v>454</v>
      </c>
      <c r="D1040" s="33" t="s">
        <v>26</v>
      </c>
      <c r="E1040" s="25">
        <v>93.65</v>
      </c>
      <c r="F1040" s="45">
        <f t="shared" si="313"/>
        <v>15452.25</v>
      </c>
      <c r="G1040" s="45">
        <f t="shared" si="314"/>
        <v>38883.480000000003</v>
      </c>
      <c r="H1040" s="45">
        <f t="shared" si="315"/>
        <v>54335.73</v>
      </c>
      <c r="I1040" s="50">
        <v>165</v>
      </c>
      <c r="J1040" s="67">
        <v>415.2</v>
      </c>
      <c r="K1040" s="52"/>
      <c r="L1040" s="79"/>
      <c r="M1040" s="79"/>
      <c r="N1040" s="79"/>
      <c r="O1040" s="52">
        <f t="shared" si="316"/>
        <v>165</v>
      </c>
      <c r="P1040" s="47">
        <f>E1040*S1040</f>
        <v>19789.18</v>
      </c>
      <c r="Q1040" s="47">
        <f>E1040*T1040</f>
        <v>49797.45</v>
      </c>
      <c r="R1040" s="48">
        <f t="shared" si="317"/>
        <v>69586.63</v>
      </c>
      <c r="S1040" s="48">
        <v>211.31</v>
      </c>
      <c r="T1040" s="48">
        <v>531.74</v>
      </c>
      <c r="U1040" s="48">
        <f t="shared" si="318"/>
        <v>743.05</v>
      </c>
      <c r="V1040" s="66" t="s">
        <v>455</v>
      </c>
      <c r="W1040" s="117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</row>
    <row r="1041" spans="1:37" ht="28.5" x14ac:dyDescent="0.4">
      <c r="A1041" s="33">
        <v>895</v>
      </c>
      <c r="B1041" s="33">
        <v>34</v>
      </c>
      <c r="C1041" s="101" t="s">
        <v>456</v>
      </c>
      <c r="D1041" s="33" t="s">
        <v>26</v>
      </c>
      <c r="E1041" s="25">
        <v>62.43</v>
      </c>
      <c r="F1041" s="45">
        <f t="shared" si="313"/>
        <v>37458</v>
      </c>
      <c r="G1041" s="45">
        <f t="shared" si="314"/>
        <v>22724.52</v>
      </c>
      <c r="H1041" s="45">
        <f t="shared" si="315"/>
        <v>60182.52</v>
      </c>
      <c r="I1041" s="56">
        <v>600</v>
      </c>
      <c r="J1041" s="67">
        <v>364</v>
      </c>
      <c r="K1041" s="52"/>
      <c r="L1041" s="79"/>
      <c r="M1041" s="79"/>
      <c r="N1041" s="79"/>
      <c r="O1041" s="52">
        <f t="shared" si="316"/>
        <v>600</v>
      </c>
      <c r="P1041" s="47">
        <f>E1041*S1041</f>
        <v>47972.46</v>
      </c>
      <c r="Q1041" s="47">
        <f>E1041*T1041</f>
        <v>29102.99</v>
      </c>
      <c r="R1041" s="48">
        <f t="shared" si="317"/>
        <v>77075.45</v>
      </c>
      <c r="S1041" s="48">
        <v>768.42</v>
      </c>
      <c r="T1041" s="48">
        <v>466.17</v>
      </c>
      <c r="U1041" s="48">
        <f t="shared" si="318"/>
        <v>1234.5899999999999</v>
      </c>
      <c r="V1041" s="66" t="s">
        <v>457</v>
      </c>
      <c r="W1041" s="117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</row>
    <row r="1042" spans="1:37" ht="42.75" x14ac:dyDescent="0.4">
      <c r="A1042" s="39"/>
      <c r="B1042" s="39"/>
      <c r="C1042" s="116" t="s">
        <v>458</v>
      </c>
      <c r="D1042" s="39"/>
      <c r="E1042" s="35"/>
      <c r="F1042" s="59">
        <f t="shared" ref="F1042:H1042" si="319">SUM(F1043)</f>
        <v>1375200</v>
      </c>
      <c r="G1042" s="59">
        <f t="shared" si="319"/>
        <v>6873429.9000000004</v>
      </c>
      <c r="H1042" s="59">
        <f t="shared" si="319"/>
        <v>8248629.9000000004</v>
      </c>
      <c r="I1042" s="35"/>
      <c r="J1042" s="35"/>
      <c r="K1042" s="61"/>
      <c r="L1042" s="82"/>
      <c r="M1042" s="82"/>
      <c r="N1042" s="82"/>
      <c r="O1042" s="83"/>
      <c r="P1042" s="59"/>
      <c r="Q1042" s="59"/>
      <c r="R1042" s="59"/>
      <c r="S1042" s="48">
        <v>0</v>
      </c>
      <c r="T1042" s="48">
        <v>0</v>
      </c>
      <c r="U1042" s="48">
        <f t="shared" si="318"/>
        <v>0</v>
      </c>
      <c r="V1042" s="84"/>
      <c r="W1042" s="118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</row>
    <row r="1043" spans="1:37" ht="57" x14ac:dyDescent="0.4">
      <c r="A1043" s="33">
        <v>896</v>
      </c>
      <c r="B1043" s="33">
        <v>35</v>
      </c>
      <c r="C1043" s="51" t="s">
        <v>459</v>
      </c>
      <c r="D1043" s="33" t="s">
        <v>26</v>
      </c>
      <c r="E1043" s="25">
        <v>305.60000000000002</v>
      </c>
      <c r="F1043" s="45">
        <f>E1043*I1043</f>
        <v>1375200</v>
      </c>
      <c r="G1043" s="45">
        <f>E1043*J1043</f>
        <v>6873429.9000000004</v>
      </c>
      <c r="H1043" s="45">
        <f>F1043+G1043</f>
        <v>8248629.9000000004</v>
      </c>
      <c r="I1043" s="50">
        <v>4500</v>
      </c>
      <c r="J1043" s="50">
        <v>22491.59</v>
      </c>
      <c r="K1043" s="52"/>
      <c r="L1043" s="79"/>
      <c r="M1043" s="79"/>
      <c r="N1043" s="79"/>
      <c r="O1043" s="52">
        <f>I1043</f>
        <v>4500</v>
      </c>
      <c r="P1043" s="47">
        <f>E1043*S1043</f>
        <v>1761212.53</v>
      </c>
      <c r="Q1043" s="47">
        <f>E1043*T1043</f>
        <v>8802768.2699999996</v>
      </c>
      <c r="R1043" s="48">
        <f t="shared" si="317"/>
        <v>10563980.800000001</v>
      </c>
      <c r="S1043" s="48">
        <v>5763.13</v>
      </c>
      <c r="T1043" s="48">
        <v>28804.87</v>
      </c>
      <c r="U1043" s="48">
        <f t="shared" si="318"/>
        <v>34568</v>
      </c>
      <c r="V1043" s="66" t="s">
        <v>460</v>
      </c>
      <c r="W1043" s="117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</row>
    <row r="1044" spans="1:37" x14ac:dyDescent="0.4">
      <c r="A1044" s="39"/>
      <c r="B1044" s="39"/>
      <c r="C1044" s="116" t="s">
        <v>461</v>
      </c>
      <c r="D1044" s="39"/>
      <c r="E1044" s="35"/>
      <c r="F1044" s="59">
        <f t="shared" ref="F1044:H1044" si="320">SUM(F1045:F1046)</f>
        <v>1423308.2</v>
      </c>
      <c r="G1044" s="59">
        <f t="shared" si="320"/>
        <v>602342</v>
      </c>
      <c r="H1044" s="59">
        <f t="shared" si="320"/>
        <v>2025650.2</v>
      </c>
      <c r="I1044" s="35"/>
      <c r="J1044" s="35"/>
      <c r="K1044" s="61"/>
      <c r="L1044" s="82"/>
      <c r="M1044" s="82"/>
      <c r="N1044" s="82"/>
      <c r="O1044" s="83"/>
      <c r="P1044" s="59"/>
      <c r="Q1044" s="59"/>
      <c r="R1044" s="59"/>
      <c r="S1044" s="48">
        <v>0</v>
      </c>
      <c r="T1044" s="48">
        <v>0</v>
      </c>
      <c r="U1044" s="48">
        <f t="shared" si="318"/>
        <v>0</v>
      </c>
      <c r="V1044" s="84"/>
      <c r="W1044" s="118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</row>
    <row r="1045" spans="1:37" ht="185.25" x14ac:dyDescent="0.4">
      <c r="A1045" s="33">
        <v>897</v>
      </c>
      <c r="B1045" s="33">
        <v>36</v>
      </c>
      <c r="C1045" s="101" t="s">
        <v>462</v>
      </c>
      <c r="D1045" s="33" t="s">
        <v>26</v>
      </c>
      <c r="E1045" s="25">
        <v>153</v>
      </c>
      <c r="F1045" s="45">
        <f t="shared" ref="F1045:F1046" si="321">E1045*I1045</f>
        <v>1334313</v>
      </c>
      <c r="G1045" s="45">
        <f t="shared" ref="G1045:G1046" si="322">E1045*J1045</f>
        <v>448902</v>
      </c>
      <c r="H1045" s="45">
        <f t="shared" ref="H1045:H1046" si="323">F1045+G1045</f>
        <v>1783215</v>
      </c>
      <c r="I1045" s="50">
        <v>8721</v>
      </c>
      <c r="J1045" s="67">
        <v>2934</v>
      </c>
      <c r="K1045" s="52"/>
      <c r="L1045" s="79"/>
      <c r="M1045" s="79"/>
      <c r="N1045" s="79"/>
      <c r="O1045" s="52">
        <f t="shared" ref="O1045:O1046" si="324">I1045</f>
        <v>8721</v>
      </c>
      <c r="P1045" s="47">
        <f>E1045*S1045</f>
        <v>1708847.82</v>
      </c>
      <c r="Q1045" s="47">
        <f>E1045*T1045</f>
        <v>574906.68000000005</v>
      </c>
      <c r="R1045" s="48">
        <f t="shared" si="317"/>
        <v>2283754.5</v>
      </c>
      <c r="S1045" s="48">
        <v>11168.94</v>
      </c>
      <c r="T1045" s="48">
        <v>3757.56</v>
      </c>
      <c r="U1045" s="48">
        <f t="shared" si="318"/>
        <v>14926.5</v>
      </c>
      <c r="V1045" s="66" t="s">
        <v>463</v>
      </c>
      <c r="W1045" s="117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</row>
    <row r="1046" spans="1:37" ht="85.5" x14ac:dyDescent="0.4">
      <c r="A1046" s="33">
        <v>898</v>
      </c>
      <c r="B1046" s="33">
        <v>37</v>
      </c>
      <c r="C1046" s="101" t="s">
        <v>464</v>
      </c>
      <c r="D1046" s="49" t="s">
        <v>24</v>
      </c>
      <c r="E1046" s="50">
        <v>153.44</v>
      </c>
      <c r="F1046" s="45">
        <f t="shared" si="321"/>
        <v>88995.199999999997</v>
      </c>
      <c r="G1046" s="45">
        <f t="shared" si="322"/>
        <v>153440</v>
      </c>
      <c r="H1046" s="45">
        <f t="shared" si="323"/>
        <v>242435.20000000001</v>
      </c>
      <c r="I1046" s="25">
        <v>580</v>
      </c>
      <c r="J1046" s="67">
        <v>1000</v>
      </c>
      <c r="K1046" s="52"/>
      <c r="L1046" s="79"/>
      <c r="M1046" s="79"/>
      <c r="N1046" s="79"/>
      <c r="O1046" s="52">
        <f t="shared" si="324"/>
        <v>580</v>
      </c>
      <c r="P1046" s="47">
        <f>E1046*S1046</f>
        <v>113975.23</v>
      </c>
      <c r="Q1046" s="47">
        <f>E1046*T1046</f>
        <v>196509.07</v>
      </c>
      <c r="R1046" s="48">
        <f t="shared" si="317"/>
        <v>310484.3</v>
      </c>
      <c r="S1046" s="48">
        <v>742.8</v>
      </c>
      <c r="T1046" s="48">
        <v>1280.69</v>
      </c>
      <c r="U1046" s="48">
        <f t="shared" si="318"/>
        <v>2023.49</v>
      </c>
      <c r="V1046" s="66" t="s">
        <v>465</v>
      </c>
      <c r="W1046" s="117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</row>
    <row r="1047" spans="1:37" x14ac:dyDescent="0.4">
      <c r="A1047" s="39"/>
      <c r="B1047" s="39"/>
      <c r="C1047" s="116" t="s">
        <v>466</v>
      </c>
      <c r="D1047" s="57"/>
      <c r="E1047" s="58"/>
      <c r="F1047" s="59">
        <f t="shared" ref="F1047:H1047" si="325">SUM(F1048:F1061)</f>
        <v>1001826.6</v>
      </c>
      <c r="G1047" s="59">
        <f t="shared" si="325"/>
        <v>837184.22</v>
      </c>
      <c r="H1047" s="59">
        <f t="shared" si="325"/>
        <v>1839010.82</v>
      </c>
      <c r="I1047" s="35"/>
      <c r="J1047" s="35"/>
      <c r="K1047" s="61"/>
      <c r="L1047" s="82"/>
      <c r="M1047" s="82"/>
      <c r="N1047" s="82"/>
      <c r="O1047" s="83"/>
      <c r="P1047" s="59"/>
      <c r="Q1047" s="59"/>
      <c r="R1047" s="59"/>
      <c r="S1047" s="48">
        <v>0</v>
      </c>
      <c r="T1047" s="48">
        <v>0</v>
      </c>
      <c r="U1047" s="48">
        <f t="shared" si="318"/>
        <v>0</v>
      </c>
      <c r="V1047" s="84"/>
      <c r="W1047" s="118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</row>
    <row r="1048" spans="1:37" ht="28.5" x14ac:dyDescent="0.4">
      <c r="A1048" s="33"/>
      <c r="B1048" s="33"/>
      <c r="C1048" s="116" t="s">
        <v>467</v>
      </c>
      <c r="D1048" s="49"/>
      <c r="E1048" s="50"/>
      <c r="F1048" s="45">
        <f t="shared" ref="F1048:F1061" si="326">E1048*I1048</f>
        <v>0</v>
      </c>
      <c r="G1048" s="45">
        <f t="shared" ref="G1048:G1061" si="327">E1048*J1048</f>
        <v>0</v>
      </c>
      <c r="H1048" s="45">
        <f t="shared" ref="H1048:H1061" si="328">F1048+G1048</f>
        <v>0</v>
      </c>
      <c r="I1048" s="25"/>
      <c r="J1048" s="25"/>
      <c r="K1048" s="52"/>
      <c r="L1048" s="79"/>
      <c r="M1048" s="79"/>
      <c r="N1048" s="79"/>
      <c r="O1048" s="98"/>
      <c r="P1048" s="47">
        <f>E1048*S1048</f>
        <v>0</v>
      </c>
      <c r="Q1048" s="47">
        <f>E1048*T1048</f>
        <v>0</v>
      </c>
      <c r="R1048" s="48">
        <f t="shared" si="317"/>
        <v>0</v>
      </c>
      <c r="S1048" s="48">
        <v>0</v>
      </c>
      <c r="T1048" s="48">
        <v>0</v>
      </c>
      <c r="U1048" s="48">
        <f t="shared" si="318"/>
        <v>0</v>
      </c>
      <c r="V1048" s="66"/>
      <c r="W1048" s="117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</row>
    <row r="1049" spans="1:37" ht="71.25" x14ac:dyDescent="0.4">
      <c r="A1049" s="33">
        <v>899</v>
      </c>
      <c r="B1049" s="33">
        <v>38</v>
      </c>
      <c r="C1049" s="101" t="s">
        <v>468</v>
      </c>
      <c r="D1049" s="33" t="s">
        <v>24</v>
      </c>
      <c r="E1049" s="25">
        <v>195.6</v>
      </c>
      <c r="F1049" s="45">
        <f t="shared" si="326"/>
        <v>337410</v>
      </c>
      <c r="G1049" s="45">
        <f t="shared" si="327"/>
        <v>380211.19</v>
      </c>
      <c r="H1049" s="45">
        <f t="shared" si="328"/>
        <v>717621.19</v>
      </c>
      <c r="I1049" s="25">
        <v>1725</v>
      </c>
      <c r="J1049" s="50">
        <v>1943.82</v>
      </c>
      <c r="K1049" s="52"/>
      <c r="L1049" s="24"/>
      <c r="M1049" s="24"/>
      <c r="N1049" s="24"/>
      <c r="O1049" s="52">
        <f t="shared" ref="O1049:O1057" si="329">I1049</f>
        <v>1725</v>
      </c>
      <c r="P1049" s="47">
        <f>E1049*S1049</f>
        <v>432119.52</v>
      </c>
      <c r="Q1049" s="47">
        <f>E1049*T1049</f>
        <v>486934.46</v>
      </c>
      <c r="R1049" s="48">
        <f t="shared" si="317"/>
        <v>919053.98</v>
      </c>
      <c r="S1049" s="48">
        <v>2209.1999999999998</v>
      </c>
      <c r="T1049" s="48">
        <v>2489.44</v>
      </c>
      <c r="U1049" s="48">
        <f t="shared" si="318"/>
        <v>4698.6400000000003</v>
      </c>
      <c r="V1049" s="31" t="s">
        <v>469</v>
      </c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</row>
    <row r="1050" spans="1:37" x14ac:dyDescent="0.4">
      <c r="A1050" s="33">
        <v>890</v>
      </c>
      <c r="B1050" s="33">
        <v>39</v>
      </c>
      <c r="C1050" s="101" t="s">
        <v>470</v>
      </c>
      <c r="D1050" s="33" t="s">
        <v>24</v>
      </c>
      <c r="E1050" s="25">
        <v>195</v>
      </c>
      <c r="F1050" s="45">
        <f t="shared" si="326"/>
        <v>113100</v>
      </c>
      <c r="G1050" s="45">
        <f t="shared" si="327"/>
        <v>47970</v>
      </c>
      <c r="H1050" s="45">
        <f t="shared" si="328"/>
        <v>161070</v>
      </c>
      <c r="I1050" s="25">
        <v>580</v>
      </c>
      <c r="J1050" s="67">
        <v>246</v>
      </c>
      <c r="K1050" s="52"/>
      <c r="L1050" s="24"/>
      <c r="M1050" s="24"/>
      <c r="N1050" s="24"/>
      <c r="O1050" s="52">
        <f t="shared" si="329"/>
        <v>580</v>
      </c>
      <c r="P1050" s="47">
        <f>E1050*S1050</f>
        <v>144846</v>
      </c>
      <c r="Q1050" s="47">
        <f>E1050*T1050</f>
        <v>61434.75</v>
      </c>
      <c r="R1050" s="48">
        <f t="shared" si="317"/>
        <v>206280.75</v>
      </c>
      <c r="S1050" s="48">
        <v>742.8</v>
      </c>
      <c r="T1050" s="48">
        <v>315.05</v>
      </c>
      <c r="U1050" s="48">
        <f t="shared" si="318"/>
        <v>1057.8499999999999</v>
      </c>
      <c r="V1050" s="31" t="s">
        <v>471</v>
      </c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</row>
    <row r="1051" spans="1:37" ht="42.75" x14ac:dyDescent="0.4">
      <c r="A1051" s="33">
        <v>891</v>
      </c>
      <c r="B1051" s="33">
        <v>40</v>
      </c>
      <c r="C1051" s="101" t="s">
        <v>472</v>
      </c>
      <c r="D1051" s="33" t="s">
        <v>26</v>
      </c>
      <c r="E1051" s="25">
        <v>68.459999999999994</v>
      </c>
      <c r="F1051" s="45">
        <f t="shared" si="326"/>
        <v>56479.5</v>
      </c>
      <c r="G1051" s="45">
        <f t="shared" si="327"/>
        <v>62230.14</v>
      </c>
      <c r="H1051" s="45">
        <f t="shared" si="328"/>
        <v>118709.64</v>
      </c>
      <c r="I1051" s="25">
        <v>825</v>
      </c>
      <c r="J1051" s="67">
        <v>909</v>
      </c>
      <c r="K1051" s="52"/>
      <c r="L1051" s="79"/>
      <c r="M1051" s="79"/>
      <c r="N1051" s="79"/>
      <c r="O1051" s="52">
        <f t="shared" si="329"/>
        <v>825</v>
      </c>
      <c r="P1051" s="47">
        <f>E1051*S1051</f>
        <v>72332.78</v>
      </c>
      <c r="Q1051" s="47">
        <f>E1051*T1051</f>
        <v>79697.710000000006</v>
      </c>
      <c r="R1051" s="48">
        <f t="shared" si="317"/>
        <v>152030.49</v>
      </c>
      <c r="S1051" s="48">
        <v>1056.57</v>
      </c>
      <c r="T1051" s="48">
        <v>1164.1500000000001</v>
      </c>
      <c r="U1051" s="48">
        <f t="shared" si="318"/>
        <v>2220.7199999999998</v>
      </c>
      <c r="V1051" s="66" t="s">
        <v>473</v>
      </c>
      <c r="W1051" s="117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</row>
    <row r="1052" spans="1:37" ht="28.5" x14ac:dyDescent="0.4">
      <c r="A1052" s="33"/>
      <c r="B1052" s="33"/>
      <c r="C1052" s="40" t="s">
        <v>474</v>
      </c>
      <c r="D1052" s="49"/>
      <c r="E1052" s="50"/>
      <c r="F1052" s="45">
        <f t="shared" si="326"/>
        <v>0</v>
      </c>
      <c r="G1052" s="45">
        <f t="shared" si="327"/>
        <v>0</v>
      </c>
      <c r="H1052" s="45">
        <f t="shared" si="328"/>
        <v>0</v>
      </c>
      <c r="I1052" s="25"/>
      <c r="J1052" s="25"/>
      <c r="K1052" s="52"/>
      <c r="L1052" s="79"/>
      <c r="M1052" s="79"/>
      <c r="N1052" s="79"/>
      <c r="O1052" s="52">
        <f t="shared" si="329"/>
        <v>0</v>
      </c>
      <c r="P1052" s="47">
        <f>E1052*S1052</f>
        <v>0</v>
      </c>
      <c r="Q1052" s="47">
        <f>E1052*T1052</f>
        <v>0</v>
      </c>
      <c r="R1052" s="48">
        <f t="shared" si="317"/>
        <v>0</v>
      </c>
      <c r="S1052" s="48">
        <v>0</v>
      </c>
      <c r="T1052" s="48">
        <v>0</v>
      </c>
      <c r="U1052" s="48">
        <f t="shared" si="318"/>
        <v>0</v>
      </c>
      <c r="V1052" s="66"/>
      <c r="W1052" s="117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</row>
    <row r="1053" spans="1:37" ht="71.25" x14ac:dyDescent="0.4">
      <c r="A1053" s="33">
        <v>892</v>
      </c>
      <c r="B1053" s="33">
        <v>41</v>
      </c>
      <c r="C1053" s="101" t="s">
        <v>475</v>
      </c>
      <c r="D1053" s="33" t="s">
        <v>24</v>
      </c>
      <c r="E1053" s="25">
        <v>72.28</v>
      </c>
      <c r="F1053" s="45">
        <f t="shared" si="326"/>
        <v>124683</v>
      </c>
      <c r="G1053" s="45">
        <f t="shared" si="327"/>
        <v>114744.5</v>
      </c>
      <c r="H1053" s="45">
        <f t="shared" si="328"/>
        <v>239427.5</v>
      </c>
      <c r="I1053" s="25">
        <v>1725</v>
      </c>
      <c r="J1053" s="67">
        <v>1587.5</v>
      </c>
      <c r="K1053" s="52"/>
      <c r="L1053" s="24"/>
      <c r="M1053" s="24"/>
      <c r="N1053" s="24"/>
      <c r="O1053" s="52">
        <f t="shared" si="329"/>
        <v>1725</v>
      </c>
      <c r="P1053" s="47">
        <f>E1053*S1053</f>
        <v>159680.98000000001</v>
      </c>
      <c r="Q1053" s="47">
        <f>E1053*T1053</f>
        <v>146952.47</v>
      </c>
      <c r="R1053" s="48">
        <f t="shared" si="317"/>
        <v>306633.45</v>
      </c>
      <c r="S1053" s="48">
        <v>2209.1999999999998</v>
      </c>
      <c r="T1053" s="48">
        <v>2033.1</v>
      </c>
      <c r="U1053" s="48">
        <f t="shared" si="318"/>
        <v>4242.3</v>
      </c>
      <c r="V1053" s="31" t="s">
        <v>476</v>
      </c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</row>
    <row r="1054" spans="1:37" x14ac:dyDescent="0.4">
      <c r="A1054" s="33">
        <v>893</v>
      </c>
      <c r="B1054" s="33">
        <v>42</v>
      </c>
      <c r="C1054" s="101" t="s">
        <v>470</v>
      </c>
      <c r="D1054" s="33" t="s">
        <v>24</v>
      </c>
      <c r="E1054" s="25">
        <v>72.3</v>
      </c>
      <c r="F1054" s="45">
        <f t="shared" si="326"/>
        <v>41934</v>
      </c>
      <c r="G1054" s="45">
        <f t="shared" si="327"/>
        <v>10266.6</v>
      </c>
      <c r="H1054" s="45">
        <f t="shared" si="328"/>
        <v>52200.6</v>
      </c>
      <c r="I1054" s="25">
        <v>580</v>
      </c>
      <c r="J1054" s="67">
        <v>142</v>
      </c>
      <c r="K1054" s="52"/>
      <c r="L1054" s="24"/>
      <c r="M1054" s="24"/>
      <c r="N1054" s="24"/>
      <c r="O1054" s="52">
        <f t="shared" si="329"/>
        <v>580</v>
      </c>
      <c r="P1054" s="47">
        <f>E1054*S1054</f>
        <v>53704.44</v>
      </c>
      <c r="Q1054" s="47">
        <f>E1054*T1054</f>
        <v>13148.48</v>
      </c>
      <c r="R1054" s="48">
        <f t="shared" si="317"/>
        <v>66852.92</v>
      </c>
      <c r="S1054" s="48">
        <v>742.8</v>
      </c>
      <c r="T1054" s="48">
        <v>181.86</v>
      </c>
      <c r="U1054" s="48">
        <f t="shared" si="318"/>
        <v>924.66</v>
      </c>
      <c r="V1054" s="31" t="s">
        <v>471</v>
      </c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</row>
    <row r="1055" spans="1:37" ht="71.25" x14ac:dyDescent="0.4">
      <c r="A1055" s="33">
        <v>894</v>
      </c>
      <c r="B1055" s="33">
        <v>43</v>
      </c>
      <c r="C1055" s="101" t="s">
        <v>477</v>
      </c>
      <c r="D1055" s="33" t="s">
        <v>26</v>
      </c>
      <c r="E1055" s="25">
        <v>93.96</v>
      </c>
      <c r="F1055" s="45">
        <f t="shared" si="326"/>
        <v>133893</v>
      </c>
      <c r="G1055" s="45">
        <f t="shared" si="327"/>
        <v>11745</v>
      </c>
      <c r="H1055" s="45">
        <f t="shared" si="328"/>
        <v>145638</v>
      </c>
      <c r="I1055" s="56">
        <v>1425</v>
      </c>
      <c r="J1055" s="67">
        <v>125</v>
      </c>
      <c r="K1055" s="52"/>
      <c r="L1055" s="79"/>
      <c r="M1055" s="79"/>
      <c r="N1055" s="79"/>
      <c r="O1055" s="52">
        <f t="shared" si="329"/>
        <v>1425</v>
      </c>
      <c r="P1055" s="47">
        <f>E1055*S1055</f>
        <v>171476.06</v>
      </c>
      <c r="Q1055" s="47">
        <f>E1055*T1055</f>
        <v>15042.06</v>
      </c>
      <c r="R1055" s="48">
        <f t="shared" si="317"/>
        <v>186518.12</v>
      </c>
      <c r="S1055" s="48">
        <v>1824.99</v>
      </c>
      <c r="T1055" s="48">
        <v>160.09</v>
      </c>
      <c r="U1055" s="48">
        <f t="shared" si="318"/>
        <v>1985.08</v>
      </c>
      <c r="V1055" s="66" t="s">
        <v>478</v>
      </c>
      <c r="W1055" s="117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</row>
    <row r="1056" spans="1:37" ht="28.5" x14ac:dyDescent="0.4">
      <c r="A1056" s="33">
        <v>895</v>
      </c>
      <c r="B1056" s="33">
        <v>44</v>
      </c>
      <c r="C1056" s="101" t="s">
        <v>479</v>
      </c>
      <c r="D1056" s="33" t="s">
        <v>26</v>
      </c>
      <c r="E1056" s="25">
        <v>36.14</v>
      </c>
      <c r="F1056" s="45">
        <f t="shared" si="326"/>
        <v>29815.5</v>
      </c>
      <c r="G1056" s="45">
        <f t="shared" si="327"/>
        <v>32851.26</v>
      </c>
      <c r="H1056" s="45">
        <f t="shared" si="328"/>
        <v>62666.76</v>
      </c>
      <c r="I1056" s="56">
        <v>825</v>
      </c>
      <c r="J1056" s="67">
        <v>909</v>
      </c>
      <c r="K1056" s="52"/>
      <c r="L1056" s="79"/>
      <c r="M1056" s="79"/>
      <c r="N1056" s="79"/>
      <c r="O1056" s="52">
        <f t="shared" si="329"/>
        <v>825</v>
      </c>
      <c r="P1056" s="47">
        <f>E1056*S1056</f>
        <v>38184.44</v>
      </c>
      <c r="Q1056" s="47">
        <f>E1056*T1056</f>
        <v>42072.38</v>
      </c>
      <c r="R1056" s="48">
        <f t="shared" si="317"/>
        <v>80256.820000000007</v>
      </c>
      <c r="S1056" s="48">
        <v>1056.57</v>
      </c>
      <c r="T1056" s="48">
        <v>1164.1500000000001</v>
      </c>
      <c r="U1056" s="48">
        <f t="shared" si="318"/>
        <v>2220.7199999999998</v>
      </c>
      <c r="V1056" s="66" t="s">
        <v>449</v>
      </c>
      <c r="W1056" s="117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</row>
    <row r="1057" spans="1:37" ht="28.5" x14ac:dyDescent="0.4">
      <c r="A1057" s="33">
        <v>896</v>
      </c>
      <c r="B1057" s="33">
        <v>45</v>
      </c>
      <c r="C1057" s="101" t="s">
        <v>480</v>
      </c>
      <c r="D1057" s="33" t="s">
        <v>26</v>
      </c>
      <c r="E1057" s="25">
        <v>25.3</v>
      </c>
      <c r="F1057" s="45">
        <f t="shared" si="326"/>
        <v>14674</v>
      </c>
      <c r="G1057" s="45">
        <f t="shared" si="327"/>
        <v>22997.7</v>
      </c>
      <c r="H1057" s="45">
        <f t="shared" si="328"/>
        <v>37671.699999999997</v>
      </c>
      <c r="I1057" s="56">
        <v>580</v>
      </c>
      <c r="J1057" s="67">
        <v>909</v>
      </c>
      <c r="K1057" s="52"/>
      <c r="L1057" s="79"/>
      <c r="M1057" s="79"/>
      <c r="N1057" s="79"/>
      <c r="O1057" s="52">
        <f t="shared" si="329"/>
        <v>580</v>
      </c>
      <c r="P1057" s="47">
        <f>E1057*S1057</f>
        <v>18792.84</v>
      </c>
      <c r="Q1057" s="47">
        <f>E1057*T1057</f>
        <v>29453</v>
      </c>
      <c r="R1057" s="48">
        <f t="shared" si="317"/>
        <v>48245.84</v>
      </c>
      <c r="S1057" s="48">
        <v>742.8</v>
      </c>
      <c r="T1057" s="48">
        <v>1164.1500000000001</v>
      </c>
      <c r="U1057" s="48">
        <f t="shared" si="318"/>
        <v>1906.95</v>
      </c>
      <c r="V1057" s="66" t="s">
        <v>481</v>
      </c>
      <c r="W1057" s="117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</row>
    <row r="1058" spans="1:37" ht="28.5" x14ac:dyDescent="0.4">
      <c r="A1058" s="33"/>
      <c r="B1058" s="33"/>
      <c r="C1058" s="40" t="s">
        <v>482</v>
      </c>
      <c r="D1058" s="49"/>
      <c r="E1058" s="50"/>
      <c r="F1058" s="45">
        <f t="shared" si="326"/>
        <v>0</v>
      </c>
      <c r="G1058" s="45">
        <f t="shared" si="327"/>
        <v>0</v>
      </c>
      <c r="H1058" s="45">
        <f t="shared" si="328"/>
        <v>0</v>
      </c>
      <c r="I1058" s="25"/>
      <c r="J1058" s="25"/>
      <c r="K1058" s="52"/>
      <c r="L1058" s="79"/>
      <c r="M1058" s="79"/>
      <c r="N1058" s="79"/>
      <c r="O1058" s="98"/>
      <c r="P1058" s="47">
        <f>E1058*S1058</f>
        <v>0</v>
      </c>
      <c r="Q1058" s="47">
        <f>E1058*T1058</f>
        <v>0</v>
      </c>
      <c r="R1058" s="48">
        <f t="shared" si="317"/>
        <v>0</v>
      </c>
      <c r="S1058" s="48">
        <v>0</v>
      </c>
      <c r="T1058" s="48">
        <v>0</v>
      </c>
      <c r="U1058" s="48">
        <f t="shared" si="318"/>
        <v>0</v>
      </c>
      <c r="V1058" s="66"/>
      <c r="W1058" s="117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</row>
    <row r="1059" spans="1:37" ht="71.25" x14ac:dyDescent="0.4">
      <c r="A1059" s="33">
        <v>897</v>
      </c>
      <c r="B1059" s="33">
        <v>46</v>
      </c>
      <c r="C1059" s="101" t="s">
        <v>475</v>
      </c>
      <c r="D1059" s="33" t="s">
        <v>483</v>
      </c>
      <c r="E1059" s="25">
        <v>72.28</v>
      </c>
      <c r="F1059" s="45">
        <f t="shared" si="326"/>
        <v>124683</v>
      </c>
      <c r="G1059" s="45">
        <f t="shared" si="327"/>
        <v>114744.5</v>
      </c>
      <c r="H1059" s="45">
        <f t="shared" si="328"/>
        <v>239427.5</v>
      </c>
      <c r="I1059" s="25">
        <v>1725</v>
      </c>
      <c r="J1059" s="67">
        <v>1587.5</v>
      </c>
      <c r="K1059" s="52"/>
      <c r="L1059" s="24"/>
      <c r="M1059" s="24"/>
      <c r="N1059" s="24"/>
      <c r="O1059" s="52">
        <f t="shared" ref="O1059:O1061" si="330">I1059</f>
        <v>1725</v>
      </c>
      <c r="P1059" s="47">
        <f>E1059*S1059</f>
        <v>159680.98000000001</v>
      </c>
      <c r="Q1059" s="47">
        <f>E1059*T1059</f>
        <v>146952.47</v>
      </c>
      <c r="R1059" s="48">
        <f t="shared" si="317"/>
        <v>306633.45</v>
      </c>
      <c r="S1059" s="48">
        <v>2209.1999999999998</v>
      </c>
      <c r="T1059" s="48">
        <v>2033.1</v>
      </c>
      <c r="U1059" s="48">
        <f t="shared" si="318"/>
        <v>4242.3</v>
      </c>
      <c r="V1059" s="31" t="s">
        <v>476</v>
      </c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</row>
    <row r="1060" spans="1:37" ht="28.5" x14ac:dyDescent="0.4">
      <c r="A1060" s="33">
        <v>898</v>
      </c>
      <c r="B1060" s="33">
        <v>47</v>
      </c>
      <c r="C1060" s="101" t="s">
        <v>484</v>
      </c>
      <c r="D1060" s="33" t="s">
        <v>26</v>
      </c>
      <c r="E1060" s="25">
        <v>18.07</v>
      </c>
      <c r="F1060" s="45">
        <f t="shared" si="326"/>
        <v>10480.6</v>
      </c>
      <c r="G1060" s="45">
        <f t="shared" si="327"/>
        <v>16425.63</v>
      </c>
      <c r="H1060" s="45">
        <f t="shared" si="328"/>
        <v>26906.23</v>
      </c>
      <c r="I1060" s="56">
        <v>580</v>
      </c>
      <c r="J1060" s="67">
        <v>909</v>
      </c>
      <c r="K1060" s="52"/>
      <c r="L1060" s="79"/>
      <c r="M1060" s="79"/>
      <c r="N1060" s="79"/>
      <c r="O1060" s="52">
        <f t="shared" si="330"/>
        <v>580</v>
      </c>
      <c r="P1060" s="47">
        <f>E1060*S1060</f>
        <v>13422.4</v>
      </c>
      <c r="Q1060" s="47">
        <f>E1060*T1060</f>
        <v>21036.19</v>
      </c>
      <c r="R1060" s="48">
        <f t="shared" si="317"/>
        <v>34458.589999999997</v>
      </c>
      <c r="S1060" s="48">
        <v>742.8</v>
      </c>
      <c r="T1060" s="48">
        <v>1164.1500000000001</v>
      </c>
      <c r="U1060" s="48">
        <f t="shared" si="318"/>
        <v>1906.95</v>
      </c>
      <c r="V1060" s="66" t="s">
        <v>485</v>
      </c>
      <c r="W1060" s="117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</row>
    <row r="1061" spans="1:37" ht="28.5" x14ac:dyDescent="0.4">
      <c r="A1061" s="33">
        <v>899</v>
      </c>
      <c r="B1061" s="33">
        <v>48</v>
      </c>
      <c r="C1061" s="101" t="s">
        <v>480</v>
      </c>
      <c r="D1061" s="33" t="s">
        <v>26</v>
      </c>
      <c r="E1061" s="25">
        <v>25.3</v>
      </c>
      <c r="F1061" s="45">
        <f t="shared" si="326"/>
        <v>14674</v>
      </c>
      <c r="G1061" s="45">
        <f t="shared" si="327"/>
        <v>22997.7</v>
      </c>
      <c r="H1061" s="45">
        <f t="shared" si="328"/>
        <v>37671.699999999997</v>
      </c>
      <c r="I1061" s="56">
        <v>580</v>
      </c>
      <c r="J1061" s="67">
        <v>909</v>
      </c>
      <c r="K1061" s="52"/>
      <c r="L1061" s="79"/>
      <c r="M1061" s="79"/>
      <c r="N1061" s="79"/>
      <c r="O1061" s="52">
        <f t="shared" si="330"/>
        <v>580</v>
      </c>
      <c r="P1061" s="47">
        <f>E1061*S1061</f>
        <v>18792.84</v>
      </c>
      <c r="Q1061" s="47">
        <f>E1061*T1061</f>
        <v>29453</v>
      </c>
      <c r="R1061" s="48">
        <f t="shared" si="317"/>
        <v>48245.84</v>
      </c>
      <c r="S1061" s="48">
        <v>742.8</v>
      </c>
      <c r="T1061" s="48">
        <v>1164.1500000000001</v>
      </c>
      <c r="U1061" s="48">
        <f t="shared" si="318"/>
        <v>1906.95</v>
      </c>
      <c r="V1061" s="66" t="s">
        <v>486</v>
      </c>
      <c r="W1061" s="117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</row>
    <row r="1062" spans="1:37" x14ac:dyDescent="0.4">
      <c r="A1062" s="39"/>
      <c r="B1062" s="39"/>
      <c r="C1062" s="34" t="s">
        <v>487</v>
      </c>
      <c r="D1062" s="57"/>
      <c r="E1062" s="58"/>
      <c r="F1062" s="59">
        <f t="shared" ref="F1062:H1062" si="331">SUM(F1063)</f>
        <v>74087</v>
      </c>
      <c r="G1062" s="59">
        <f t="shared" si="331"/>
        <v>82543.759999999995</v>
      </c>
      <c r="H1062" s="59">
        <f t="shared" si="331"/>
        <v>156630.76</v>
      </c>
      <c r="I1062" s="35"/>
      <c r="J1062" s="35"/>
      <c r="K1062" s="61"/>
      <c r="L1062" s="82"/>
      <c r="M1062" s="82"/>
      <c r="N1062" s="82"/>
      <c r="O1062" s="83"/>
      <c r="P1062" s="59"/>
      <c r="Q1062" s="59"/>
      <c r="R1062" s="59"/>
      <c r="S1062" s="48">
        <v>0</v>
      </c>
      <c r="T1062" s="48">
        <v>0</v>
      </c>
      <c r="U1062" s="48">
        <f t="shared" si="318"/>
        <v>0</v>
      </c>
      <c r="V1062" s="84"/>
      <c r="W1062" s="118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</row>
    <row r="1063" spans="1:37" ht="28.5" x14ac:dyDescent="0.4">
      <c r="A1063" s="33">
        <v>900</v>
      </c>
      <c r="B1063" s="33">
        <v>49</v>
      </c>
      <c r="C1063" s="31" t="s">
        <v>488</v>
      </c>
      <c r="D1063" s="49" t="s">
        <v>24</v>
      </c>
      <c r="E1063" s="50">
        <v>72.28</v>
      </c>
      <c r="F1063" s="45">
        <f>E1063*I1063</f>
        <v>74087</v>
      </c>
      <c r="G1063" s="45">
        <f>E1063*J1063</f>
        <v>82543.759999999995</v>
      </c>
      <c r="H1063" s="45">
        <f>F1063+G1063</f>
        <v>156630.76</v>
      </c>
      <c r="I1063" s="25">
        <v>1025</v>
      </c>
      <c r="J1063" s="67">
        <v>1142</v>
      </c>
      <c r="K1063" s="52"/>
      <c r="L1063" s="79"/>
      <c r="M1063" s="79"/>
      <c r="N1063" s="79"/>
      <c r="O1063" s="52">
        <f>I1063</f>
        <v>1025</v>
      </c>
      <c r="P1063" s="47">
        <f>E1063*S1063</f>
        <v>94882.68</v>
      </c>
      <c r="Q1063" s="47">
        <f>E1063*T1063</f>
        <v>105713.11</v>
      </c>
      <c r="R1063" s="48">
        <f t="shared" si="317"/>
        <v>200595.79</v>
      </c>
      <c r="S1063" s="48">
        <v>1312.71</v>
      </c>
      <c r="T1063" s="48">
        <v>1462.55</v>
      </c>
      <c r="U1063" s="48">
        <f t="shared" si="318"/>
        <v>2775.26</v>
      </c>
      <c r="V1063" s="66" t="s">
        <v>489</v>
      </c>
      <c r="W1063" s="117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</row>
    <row r="1064" spans="1:37" x14ac:dyDescent="0.4">
      <c r="A1064" s="39"/>
      <c r="B1064" s="39"/>
      <c r="C1064" s="34" t="s">
        <v>490</v>
      </c>
      <c r="D1064" s="57"/>
      <c r="E1064" s="58"/>
      <c r="F1064" s="59">
        <f t="shared" ref="F1064:H1064" si="332">SUM(F1065)</f>
        <v>755343</v>
      </c>
      <c r="G1064" s="59">
        <f t="shared" si="332"/>
        <v>797778</v>
      </c>
      <c r="H1064" s="59">
        <f t="shared" si="332"/>
        <v>1553121</v>
      </c>
      <c r="I1064" s="35"/>
      <c r="J1064" s="35"/>
      <c r="K1064" s="61"/>
      <c r="L1064" s="82"/>
      <c r="M1064" s="82"/>
      <c r="N1064" s="82"/>
      <c r="O1064" s="83"/>
      <c r="P1064" s="59"/>
      <c r="Q1064" s="59"/>
      <c r="R1064" s="59"/>
      <c r="S1064" s="48">
        <v>0</v>
      </c>
      <c r="T1064" s="48">
        <v>0</v>
      </c>
      <c r="U1064" s="48">
        <f t="shared" si="318"/>
        <v>0</v>
      </c>
      <c r="V1064" s="84"/>
      <c r="W1064" s="118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</row>
    <row r="1065" spans="1:37" s="127" customFormat="1" ht="42.75" x14ac:dyDescent="0.4">
      <c r="A1065" s="119">
        <v>901</v>
      </c>
      <c r="B1065" s="119">
        <v>50</v>
      </c>
      <c r="C1065" s="120" t="s">
        <v>491</v>
      </c>
      <c r="D1065" s="119" t="s">
        <v>26</v>
      </c>
      <c r="E1065" s="121">
        <v>339.48</v>
      </c>
      <c r="F1065" s="122">
        <f>E1065*I1065</f>
        <v>755343</v>
      </c>
      <c r="G1065" s="122">
        <f>E1065*J1065</f>
        <v>797778</v>
      </c>
      <c r="H1065" s="122">
        <f>F1065+G1065</f>
        <v>1553121</v>
      </c>
      <c r="I1065" s="121">
        <v>2225</v>
      </c>
      <c r="J1065" s="123">
        <v>2350</v>
      </c>
      <c r="K1065" s="124"/>
      <c r="L1065" s="125"/>
      <c r="M1065" s="125"/>
      <c r="N1065" s="125"/>
      <c r="O1065" s="124">
        <f>I1065</f>
        <v>2225</v>
      </c>
      <c r="P1065" s="47">
        <f>E1065*S1065</f>
        <v>967365.23</v>
      </c>
      <c r="Q1065" s="47">
        <f>E1065*T1065</f>
        <v>1021709.19</v>
      </c>
      <c r="R1065" s="48">
        <f t="shared" si="317"/>
        <v>1989074.42</v>
      </c>
      <c r="S1065" s="48">
        <v>2849.55</v>
      </c>
      <c r="T1065" s="48">
        <v>3009.63</v>
      </c>
      <c r="U1065" s="48">
        <f t="shared" si="318"/>
        <v>5859.18</v>
      </c>
      <c r="V1065" s="120" t="s">
        <v>492</v>
      </c>
      <c r="W1065" s="126"/>
      <c r="X1065" s="126"/>
      <c r="Y1065" s="126"/>
      <c r="Z1065" s="126"/>
      <c r="AA1065" s="126"/>
      <c r="AB1065" s="126"/>
      <c r="AC1065" s="126"/>
      <c r="AD1065" s="126"/>
      <c r="AE1065" s="126"/>
      <c r="AF1065" s="126"/>
      <c r="AG1065" s="126"/>
      <c r="AH1065" s="126"/>
      <c r="AI1065" s="126"/>
      <c r="AJ1065" s="126"/>
      <c r="AK1065" s="126"/>
    </row>
    <row r="1066" spans="1:37" ht="28.5" x14ac:dyDescent="0.4">
      <c r="A1066" s="39"/>
      <c r="B1066" s="39"/>
      <c r="C1066" s="34" t="s">
        <v>493</v>
      </c>
      <c r="D1066" s="39"/>
      <c r="E1066" s="35"/>
      <c r="F1066" s="59">
        <f t="shared" ref="F1066:H1066" si="333">SUM(F1067)</f>
        <v>18233.25</v>
      </c>
      <c r="G1066" s="59">
        <f t="shared" si="333"/>
        <v>20019.580000000002</v>
      </c>
      <c r="H1066" s="59">
        <f t="shared" si="333"/>
        <v>38252.83</v>
      </c>
      <c r="I1066" s="35"/>
      <c r="J1066" s="35"/>
      <c r="K1066" s="61"/>
      <c r="L1066" s="60"/>
      <c r="M1066" s="60"/>
      <c r="N1066" s="60"/>
      <c r="O1066" s="61"/>
      <c r="P1066" s="59"/>
      <c r="Q1066" s="59"/>
      <c r="R1066" s="59"/>
      <c r="S1066" s="48">
        <v>0</v>
      </c>
      <c r="T1066" s="48">
        <v>0</v>
      </c>
      <c r="U1066" s="48">
        <f t="shared" si="318"/>
        <v>0</v>
      </c>
      <c r="V1066" s="63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</row>
    <row r="1067" spans="1:37" ht="99.75" x14ac:dyDescent="0.4">
      <c r="A1067" s="33">
        <v>902</v>
      </c>
      <c r="B1067" s="33">
        <v>51</v>
      </c>
      <c r="C1067" s="101" t="s">
        <v>494</v>
      </c>
      <c r="D1067" s="33" t="s">
        <v>483</v>
      </c>
      <c r="E1067" s="25">
        <v>10.57</v>
      </c>
      <c r="F1067" s="45">
        <f>E1067*I1067</f>
        <v>18233.25</v>
      </c>
      <c r="G1067" s="45">
        <f>E1067*J1067</f>
        <v>20019.580000000002</v>
      </c>
      <c r="H1067" s="45">
        <f>F1067+G1067</f>
        <v>38252.83</v>
      </c>
      <c r="I1067" s="25">
        <v>1725</v>
      </c>
      <c r="J1067" s="67">
        <v>1894</v>
      </c>
      <c r="K1067" s="52"/>
      <c r="L1067" s="24"/>
      <c r="M1067" s="24"/>
      <c r="N1067" s="24"/>
      <c r="O1067" s="52">
        <f>I1067</f>
        <v>1725</v>
      </c>
      <c r="P1067" s="47">
        <f>E1067*S1067</f>
        <v>23351.24</v>
      </c>
      <c r="Q1067" s="47">
        <f>E1067*T1067</f>
        <v>25639.01</v>
      </c>
      <c r="R1067" s="48">
        <f t="shared" si="317"/>
        <v>48990.25</v>
      </c>
      <c r="S1067" s="48">
        <v>2209.1999999999998</v>
      </c>
      <c r="T1067" s="48">
        <v>2425.64</v>
      </c>
      <c r="U1067" s="48">
        <f t="shared" si="318"/>
        <v>4634.84</v>
      </c>
      <c r="V1067" s="31" t="s">
        <v>495</v>
      </c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</row>
    <row r="1068" spans="1:37" x14ac:dyDescent="0.4">
      <c r="A1068" s="39"/>
      <c r="B1068" s="39"/>
      <c r="C1068" s="34" t="s">
        <v>496</v>
      </c>
      <c r="D1068" s="39"/>
      <c r="E1068" s="35"/>
      <c r="F1068" s="59">
        <f t="shared" ref="F1068:H1068" si="334">SUM(F1069:F1070)</f>
        <v>209405</v>
      </c>
      <c r="G1068" s="59">
        <f t="shared" si="334"/>
        <v>140890</v>
      </c>
      <c r="H1068" s="59">
        <f t="shared" si="334"/>
        <v>350295</v>
      </c>
      <c r="I1068" s="35"/>
      <c r="J1068" s="35"/>
      <c r="K1068" s="61"/>
      <c r="L1068" s="60"/>
      <c r="M1068" s="60"/>
      <c r="N1068" s="60"/>
      <c r="O1068" s="61"/>
      <c r="P1068" s="59"/>
      <c r="Q1068" s="59"/>
      <c r="R1068" s="59"/>
      <c r="S1068" s="48">
        <v>0</v>
      </c>
      <c r="T1068" s="48">
        <v>0</v>
      </c>
      <c r="U1068" s="48">
        <f t="shared" si="318"/>
        <v>0</v>
      </c>
      <c r="V1068" s="63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</row>
    <row r="1069" spans="1:37" ht="42.75" x14ac:dyDescent="0.4">
      <c r="A1069" s="33">
        <v>902</v>
      </c>
      <c r="B1069" s="33">
        <v>52</v>
      </c>
      <c r="C1069" s="101" t="s">
        <v>497</v>
      </c>
      <c r="D1069" s="33" t="s">
        <v>483</v>
      </c>
      <c r="E1069" s="25">
        <v>69.48</v>
      </c>
      <c r="F1069" s="45">
        <f t="shared" ref="F1069:F1070" si="335">E1069*I1069</f>
        <v>119853</v>
      </c>
      <c r="G1069" s="45">
        <f t="shared" ref="G1069:G1070" si="336">E1069*J1069</f>
        <v>121590</v>
      </c>
      <c r="H1069" s="45">
        <f t="shared" ref="H1069:H1070" si="337">F1069+G1069</f>
        <v>241443</v>
      </c>
      <c r="I1069" s="25">
        <v>1725</v>
      </c>
      <c r="J1069" s="67">
        <v>1750</v>
      </c>
      <c r="K1069" s="52"/>
      <c r="L1069" s="24"/>
      <c r="M1069" s="24"/>
      <c r="N1069" s="24"/>
      <c r="O1069" s="52">
        <f t="shared" ref="O1069:O1070" si="338">I1069</f>
        <v>1725</v>
      </c>
      <c r="P1069" s="47">
        <f>E1069*S1069</f>
        <v>153495.22</v>
      </c>
      <c r="Q1069" s="47">
        <f>E1069*T1069</f>
        <v>155719.97</v>
      </c>
      <c r="R1069" s="48">
        <f t="shared" si="317"/>
        <v>309215.19</v>
      </c>
      <c r="S1069" s="48">
        <v>2209.1999999999998</v>
      </c>
      <c r="T1069" s="48">
        <v>2241.2199999999998</v>
      </c>
      <c r="U1069" s="48">
        <f t="shared" si="318"/>
        <v>4450.42</v>
      </c>
      <c r="V1069" s="31" t="s">
        <v>498</v>
      </c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</row>
    <row r="1070" spans="1:37" x14ac:dyDescent="0.4">
      <c r="A1070" s="33">
        <v>903</v>
      </c>
      <c r="B1070" s="33">
        <v>53</v>
      </c>
      <c r="C1070" s="101" t="s">
        <v>470</v>
      </c>
      <c r="D1070" s="33" t="s">
        <v>24</v>
      </c>
      <c r="E1070" s="25">
        <v>154.4</v>
      </c>
      <c r="F1070" s="45">
        <f t="shared" si="335"/>
        <v>89552</v>
      </c>
      <c r="G1070" s="45">
        <f t="shared" si="336"/>
        <v>19300</v>
      </c>
      <c r="H1070" s="45">
        <f t="shared" si="337"/>
        <v>108852</v>
      </c>
      <c r="I1070" s="25">
        <v>580</v>
      </c>
      <c r="J1070" s="67">
        <v>125</v>
      </c>
      <c r="K1070" s="52"/>
      <c r="L1070" s="24"/>
      <c r="M1070" s="24"/>
      <c r="N1070" s="24"/>
      <c r="O1070" s="52">
        <f t="shared" si="338"/>
        <v>580</v>
      </c>
      <c r="P1070" s="47">
        <f>E1070*S1070</f>
        <v>114688.32000000001</v>
      </c>
      <c r="Q1070" s="47">
        <f>E1070*T1070</f>
        <v>24717.9</v>
      </c>
      <c r="R1070" s="48">
        <f t="shared" si="317"/>
        <v>139406.22</v>
      </c>
      <c r="S1070" s="48">
        <v>742.8</v>
      </c>
      <c r="T1070" s="48">
        <v>160.09</v>
      </c>
      <c r="U1070" s="48">
        <f t="shared" si="318"/>
        <v>902.89</v>
      </c>
      <c r="V1070" s="31" t="s">
        <v>471</v>
      </c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</row>
    <row r="1071" spans="1:37" ht="28.5" x14ac:dyDescent="0.4">
      <c r="A1071" s="39"/>
      <c r="B1071" s="39"/>
      <c r="C1071" s="34" t="s">
        <v>499</v>
      </c>
      <c r="D1071" s="60"/>
      <c r="E1071" s="61"/>
      <c r="F1071" s="59">
        <f t="shared" ref="F1071:H1071" si="339">SUM(F1072:F1074)</f>
        <v>189917.4</v>
      </c>
      <c r="G1071" s="59">
        <f t="shared" si="339"/>
        <v>293802.36</v>
      </c>
      <c r="H1071" s="59">
        <f t="shared" si="339"/>
        <v>483719.76</v>
      </c>
      <c r="I1071" s="35"/>
      <c r="J1071" s="35"/>
      <c r="K1071" s="61"/>
      <c r="L1071" s="60"/>
      <c r="M1071" s="60"/>
      <c r="N1071" s="60"/>
      <c r="O1071" s="61"/>
      <c r="P1071" s="59"/>
      <c r="Q1071" s="59"/>
      <c r="R1071" s="59"/>
      <c r="S1071" s="48">
        <v>0</v>
      </c>
      <c r="T1071" s="48">
        <v>0</v>
      </c>
      <c r="U1071" s="48">
        <f t="shared" si="318"/>
        <v>0</v>
      </c>
      <c r="V1071" s="63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</row>
    <row r="1072" spans="1:37" ht="42.75" x14ac:dyDescent="0.4">
      <c r="A1072" s="33">
        <v>904</v>
      </c>
      <c r="B1072" s="33">
        <v>54</v>
      </c>
      <c r="C1072" s="101" t="s">
        <v>500</v>
      </c>
      <c r="D1072" s="33" t="s">
        <v>21</v>
      </c>
      <c r="E1072" s="25">
        <v>36</v>
      </c>
      <c r="F1072" s="45">
        <f t="shared" ref="F1072:F1074" si="340">E1072*I1072</f>
        <v>162000</v>
      </c>
      <c r="G1072" s="45">
        <f t="shared" ref="G1072:G1074" si="341">E1072*J1072</f>
        <v>273024</v>
      </c>
      <c r="H1072" s="45">
        <f t="shared" ref="H1072:H1074" si="342">F1072+G1072</f>
        <v>435024</v>
      </c>
      <c r="I1072" s="25">
        <v>4500</v>
      </c>
      <c r="J1072" s="67">
        <v>7584</v>
      </c>
      <c r="K1072" s="52"/>
      <c r="L1072" s="24"/>
      <c r="M1072" s="24"/>
      <c r="N1072" s="24"/>
      <c r="O1072" s="52">
        <f t="shared" ref="O1072:O1074" si="343">I1072</f>
        <v>4500</v>
      </c>
      <c r="P1072" s="47">
        <f>E1072*S1072</f>
        <v>207472.68</v>
      </c>
      <c r="Q1072" s="47">
        <f>E1072*T1072</f>
        <v>349660.44</v>
      </c>
      <c r="R1072" s="48">
        <f t="shared" si="317"/>
        <v>557133.12</v>
      </c>
      <c r="S1072" s="48">
        <v>5763.13</v>
      </c>
      <c r="T1072" s="48">
        <v>9712.7900000000009</v>
      </c>
      <c r="U1072" s="48">
        <f t="shared" si="318"/>
        <v>15475.92</v>
      </c>
      <c r="V1072" s="31" t="s">
        <v>501</v>
      </c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</row>
    <row r="1073" spans="1:37" ht="28.5" x14ac:dyDescent="0.4">
      <c r="A1073" s="33">
        <v>905</v>
      </c>
      <c r="B1073" s="33">
        <v>55</v>
      </c>
      <c r="C1073" s="101" t="s">
        <v>502</v>
      </c>
      <c r="D1073" s="33" t="s">
        <v>26</v>
      </c>
      <c r="E1073" s="25">
        <v>13.4</v>
      </c>
      <c r="F1073" s="45">
        <f t="shared" si="340"/>
        <v>23115</v>
      </c>
      <c r="G1073" s="45">
        <f t="shared" si="341"/>
        <v>13185.6</v>
      </c>
      <c r="H1073" s="45">
        <f t="shared" si="342"/>
        <v>36300.6</v>
      </c>
      <c r="I1073" s="25">
        <v>1725</v>
      </c>
      <c r="J1073" s="67">
        <v>984</v>
      </c>
      <c r="K1073" s="52"/>
      <c r="L1073" s="24"/>
      <c r="M1073" s="24"/>
      <c r="N1073" s="24"/>
      <c r="O1073" s="52">
        <f t="shared" si="343"/>
        <v>1725</v>
      </c>
      <c r="P1073" s="47">
        <f>E1073*S1073</f>
        <v>29603.279999999999</v>
      </c>
      <c r="Q1073" s="47">
        <f>E1073*T1073</f>
        <v>16886.68</v>
      </c>
      <c r="R1073" s="48">
        <f t="shared" si="317"/>
        <v>46489.96</v>
      </c>
      <c r="S1073" s="48">
        <v>2209.1999999999998</v>
      </c>
      <c r="T1073" s="48">
        <v>1260.2</v>
      </c>
      <c r="U1073" s="48">
        <f t="shared" si="318"/>
        <v>3469.4</v>
      </c>
      <c r="V1073" s="31" t="s">
        <v>503</v>
      </c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</row>
    <row r="1074" spans="1:37" ht="28.5" x14ac:dyDescent="0.4">
      <c r="A1074" s="33">
        <v>906</v>
      </c>
      <c r="B1074" s="33">
        <v>56</v>
      </c>
      <c r="C1074" s="101" t="s">
        <v>504</v>
      </c>
      <c r="D1074" s="33" t="s">
        <v>26</v>
      </c>
      <c r="E1074" s="25">
        <v>8.2799999999999994</v>
      </c>
      <c r="F1074" s="45">
        <f t="shared" si="340"/>
        <v>4802.3999999999996</v>
      </c>
      <c r="G1074" s="45">
        <f t="shared" si="341"/>
        <v>7592.76</v>
      </c>
      <c r="H1074" s="45">
        <f t="shared" si="342"/>
        <v>12395.16</v>
      </c>
      <c r="I1074" s="56">
        <v>580</v>
      </c>
      <c r="J1074" s="67">
        <v>917</v>
      </c>
      <c r="K1074" s="52"/>
      <c r="L1074" s="24"/>
      <c r="M1074" s="24"/>
      <c r="N1074" s="24"/>
      <c r="O1074" s="52">
        <f t="shared" si="343"/>
        <v>580</v>
      </c>
      <c r="P1074" s="47">
        <f>E1074*S1074</f>
        <v>6150.38</v>
      </c>
      <c r="Q1074" s="47">
        <f>E1074*T1074</f>
        <v>9724.0300000000007</v>
      </c>
      <c r="R1074" s="48">
        <f t="shared" si="317"/>
        <v>15874.41</v>
      </c>
      <c r="S1074" s="48">
        <v>742.8</v>
      </c>
      <c r="T1074" s="48">
        <v>1174.4000000000001</v>
      </c>
      <c r="U1074" s="48">
        <f t="shared" si="318"/>
        <v>1917.2</v>
      </c>
      <c r="V1074" s="31" t="s">
        <v>505</v>
      </c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</row>
    <row r="1075" spans="1:37" ht="28.5" x14ac:dyDescent="0.4">
      <c r="A1075" s="39"/>
      <c r="B1075" s="39"/>
      <c r="C1075" s="34" t="s">
        <v>506</v>
      </c>
      <c r="D1075" s="60"/>
      <c r="E1075" s="61"/>
      <c r="F1075" s="59">
        <f t="shared" ref="F1075:H1075" si="344">SUM(F1076:F1078)</f>
        <v>626940</v>
      </c>
      <c r="G1075" s="59">
        <f t="shared" si="344"/>
        <v>625824</v>
      </c>
      <c r="H1075" s="59">
        <f t="shared" si="344"/>
        <v>1252764</v>
      </c>
      <c r="I1075" s="35"/>
      <c r="J1075" s="35"/>
      <c r="K1075" s="61"/>
      <c r="L1075" s="60"/>
      <c r="M1075" s="60"/>
      <c r="N1075" s="60"/>
      <c r="O1075" s="61"/>
      <c r="P1075" s="59"/>
      <c r="Q1075" s="59"/>
      <c r="R1075" s="59"/>
      <c r="S1075" s="48">
        <v>0</v>
      </c>
      <c r="T1075" s="48">
        <v>0</v>
      </c>
      <c r="U1075" s="48">
        <f t="shared" si="318"/>
        <v>0</v>
      </c>
      <c r="V1075" s="63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</row>
    <row r="1076" spans="1:37" ht="99.75" x14ac:dyDescent="0.4">
      <c r="A1076" s="33">
        <v>907</v>
      </c>
      <c r="B1076" s="33">
        <v>57</v>
      </c>
      <c r="C1076" s="101" t="s">
        <v>507</v>
      </c>
      <c r="D1076" s="33" t="s">
        <v>24</v>
      </c>
      <c r="E1076" s="25">
        <v>108</v>
      </c>
      <c r="F1076" s="45">
        <f t="shared" ref="F1076:F1078" si="345">E1076*I1076</f>
        <v>186300</v>
      </c>
      <c r="G1076" s="45">
        <f t="shared" ref="G1076:G1078" si="346">E1076*J1076</f>
        <v>108324</v>
      </c>
      <c r="H1076" s="45">
        <f t="shared" ref="H1076:H1078" si="347">F1076+G1076</f>
        <v>294624</v>
      </c>
      <c r="I1076" s="25">
        <v>1725</v>
      </c>
      <c r="J1076" s="67">
        <v>1003</v>
      </c>
      <c r="K1076" s="52"/>
      <c r="L1076" s="24"/>
      <c r="M1076" s="24"/>
      <c r="N1076" s="24"/>
      <c r="O1076" s="52">
        <f t="shared" ref="O1076:O1078" si="348">I1076</f>
        <v>1725</v>
      </c>
      <c r="P1076" s="47">
        <f>E1076*S1076</f>
        <v>238593.6</v>
      </c>
      <c r="Q1076" s="47">
        <f>E1076*T1076</f>
        <v>138730.32</v>
      </c>
      <c r="R1076" s="48">
        <f t="shared" si="317"/>
        <v>377323.92</v>
      </c>
      <c r="S1076" s="48">
        <v>2209.1999999999998</v>
      </c>
      <c r="T1076" s="48">
        <v>1284.54</v>
      </c>
      <c r="U1076" s="48">
        <f t="shared" si="318"/>
        <v>3493.74</v>
      </c>
      <c r="V1076" s="31" t="s">
        <v>508</v>
      </c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</row>
    <row r="1077" spans="1:37" x14ac:dyDescent="0.4">
      <c r="A1077" s="33">
        <v>908</v>
      </c>
      <c r="B1077" s="33">
        <v>58</v>
      </c>
      <c r="C1077" s="101" t="s">
        <v>509</v>
      </c>
      <c r="D1077" s="33" t="s">
        <v>24</v>
      </c>
      <c r="E1077" s="25">
        <v>108</v>
      </c>
      <c r="F1077" s="45">
        <f t="shared" si="345"/>
        <v>62640</v>
      </c>
      <c r="G1077" s="45">
        <f t="shared" si="346"/>
        <v>13500</v>
      </c>
      <c r="H1077" s="45">
        <f t="shared" si="347"/>
        <v>76140</v>
      </c>
      <c r="I1077" s="56">
        <v>580</v>
      </c>
      <c r="J1077" s="67">
        <v>125</v>
      </c>
      <c r="K1077" s="52"/>
      <c r="L1077" s="24"/>
      <c r="M1077" s="24"/>
      <c r="N1077" s="24"/>
      <c r="O1077" s="52">
        <f t="shared" si="348"/>
        <v>580</v>
      </c>
      <c r="P1077" s="47">
        <f>E1077*S1077</f>
        <v>80222.399999999994</v>
      </c>
      <c r="Q1077" s="47">
        <f>E1077*T1077</f>
        <v>17289.72</v>
      </c>
      <c r="R1077" s="48">
        <f t="shared" si="317"/>
        <v>97512.12</v>
      </c>
      <c r="S1077" s="48">
        <v>742.8</v>
      </c>
      <c r="T1077" s="48">
        <v>160.09</v>
      </c>
      <c r="U1077" s="48">
        <f t="shared" si="318"/>
        <v>902.89</v>
      </c>
      <c r="V1077" s="31" t="s">
        <v>510</v>
      </c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</row>
    <row r="1078" spans="1:37" ht="28.5" x14ac:dyDescent="0.4">
      <c r="A1078" s="33">
        <v>909</v>
      </c>
      <c r="B1078" s="33">
        <v>59</v>
      </c>
      <c r="C1078" s="101" t="s">
        <v>511</v>
      </c>
      <c r="D1078" s="33" t="s">
        <v>26</v>
      </c>
      <c r="E1078" s="25">
        <v>504</v>
      </c>
      <c r="F1078" s="45">
        <f t="shared" si="345"/>
        <v>378000</v>
      </c>
      <c r="G1078" s="45">
        <f t="shared" si="346"/>
        <v>504000</v>
      </c>
      <c r="H1078" s="45">
        <f t="shared" si="347"/>
        <v>882000</v>
      </c>
      <c r="I1078" s="56">
        <v>750</v>
      </c>
      <c r="J1078" s="67">
        <v>1000</v>
      </c>
      <c r="K1078" s="52"/>
      <c r="L1078" s="24"/>
      <c r="M1078" s="24"/>
      <c r="N1078" s="24"/>
      <c r="O1078" s="52">
        <f t="shared" si="348"/>
        <v>750</v>
      </c>
      <c r="P1078" s="47">
        <f>E1078*S1078</f>
        <v>484102.08</v>
      </c>
      <c r="Q1078" s="47">
        <f>E1078*T1078</f>
        <v>645467.76</v>
      </c>
      <c r="R1078" s="48">
        <f t="shared" si="317"/>
        <v>1129569.8400000001</v>
      </c>
      <c r="S1078" s="48">
        <v>960.52</v>
      </c>
      <c r="T1078" s="48">
        <v>1280.69</v>
      </c>
      <c r="U1078" s="48">
        <f t="shared" si="318"/>
        <v>2241.21</v>
      </c>
      <c r="V1078" s="31" t="s">
        <v>512</v>
      </c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</row>
    <row r="1079" spans="1:37" x14ac:dyDescent="0.4">
      <c r="A1079" s="39"/>
      <c r="B1079" s="39"/>
      <c r="C1079" s="116" t="s">
        <v>513</v>
      </c>
      <c r="D1079" s="60"/>
      <c r="E1079" s="61"/>
      <c r="F1079" s="59">
        <f t="shared" ref="F1079:H1079" si="349">SUM(F1080:F1082)</f>
        <v>159706</v>
      </c>
      <c r="G1079" s="59">
        <f t="shared" si="349"/>
        <v>173463.76</v>
      </c>
      <c r="H1079" s="59">
        <f t="shared" si="349"/>
        <v>333169.76</v>
      </c>
      <c r="I1079" s="35"/>
      <c r="J1079" s="35"/>
      <c r="K1079" s="61"/>
      <c r="L1079" s="60"/>
      <c r="M1079" s="60"/>
      <c r="N1079" s="60"/>
      <c r="O1079" s="61"/>
      <c r="P1079" s="59"/>
      <c r="Q1079" s="59"/>
      <c r="R1079" s="59"/>
      <c r="S1079" s="48">
        <v>0</v>
      </c>
      <c r="T1079" s="48">
        <v>0</v>
      </c>
      <c r="U1079" s="48">
        <f t="shared" si="318"/>
        <v>0</v>
      </c>
      <c r="V1079" s="63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</row>
    <row r="1080" spans="1:37" ht="85.5" x14ac:dyDescent="0.4">
      <c r="A1080" s="33">
        <v>910</v>
      </c>
      <c r="B1080" s="33">
        <v>60</v>
      </c>
      <c r="C1080" s="101" t="s">
        <v>514</v>
      </c>
      <c r="D1080" s="33" t="s">
        <v>24</v>
      </c>
      <c r="E1080" s="25">
        <v>142.47999999999999</v>
      </c>
      <c r="F1080" s="45">
        <f t="shared" ref="F1080:F1082" si="350">E1080*I1080</f>
        <v>117546</v>
      </c>
      <c r="G1080" s="45">
        <f t="shared" ref="G1080:G1082" si="351">E1080*J1080</f>
        <v>62263.76</v>
      </c>
      <c r="H1080" s="45">
        <f t="shared" ref="H1080:H1082" si="352">F1080+G1080</f>
        <v>179809.76</v>
      </c>
      <c r="I1080" s="56">
        <v>825</v>
      </c>
      <c r="J1080" s="67">
        <v>437</v>
      </c>
      <c r="K1080" s="52"/>
      <c r="L1080" s="24"/>
      <c r="M1080" s="24"/>
      <c r="N1080" s="24"/>
      <c r="O1080" s="52">
        <f t="shared" ref="O1080:O1082" si="353">I1080</f>
        <v>825</v>
      </c>
      <c r="P1080" s="47">
        <f>E1080*S1080</f>
        <v>150540.09</v>
      </c>
      <c r="Q1080" s="47">
        <f>E1080*T1080</f>
        <v>79740.36</v>
      </c>
      <c r="R1080" s="48">
        <f t="shared" si="317"/>
        <v>230280.45</v>
      </c>
      <c r="S1080" s="48">
        <v>1056.57</v>
      </c>
      <c r="T1080" s="48">
        <v>559.66</v>
      </c>
      <c r="U1080" s="48">
        <f t="shared" si="318"/>
        <v>1616.23</v>
      </c>
      <c r="V1080" s="31" t="s">
        <v>515</v>
      </c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</row>
    <row r="1081" spans="1:37" ht="28.5" x14ac:dyDescent="0.4">
      <c r="A1081" s="33">
        <v>911</v>
      </c>
      <c r="B1081" s="33">
        <v>61</v>
      </c>
      <c r="C1081" s="101" t="s">
        <v>516</v>
      </c>
      <c r="D1081" s="33" t="s">
        <v>21</v>
      </c>
      <c r="E1081" s="25">
        <v>8</v>
      </c>
      <c r="F1081" s="45">
        <f t="shared" si="350"/>
        <v>36000</v>
      </c>
      <c r="G1081" s="45">
        <f t="shared" si="351"/>
        <v>0</v>
      </c>
      <c r="H1081" s="45">
        <f t="shared" si="352"/>
        <v>36000</v>
      </c>
      <c r="I1081" s="56">
        <v>4500</v>
      </c>
      <c r="J1081" s="25"/>
      <c r="K1081" s="52"/>
      <c r="L1081" s="24"/>
      <c r="M1081" s="24"/>
      <c r="N1081" s="24"/>
      <c r="O1081" s="52">
        <f t="shared" si="353"/>
        <v>4500</v>
      </c>
      <c r="P1081" s="47">
        <f>E1081*S1081</f>
        <v>46105.04</v>
      </c>
      <c r="Q1081" s="47">
        <f>E1081*T1081</f>
        <v>0</v>
      </c>
      <c r="R1081" s="48">
        <f t="shared" si="317"/>
        <v>46105.04</v>
      </c>
      <c r="S1081" s="48">
        <v>5763.13</v>
      </c>
      <c r="T1081" s="48">
        <v>0</v>
      </c>
      <c r="U1081" s="48">
        <f t="shared" si="318"/>
        <v>5763.13</v>
      </c>
      <c r="V1081" s="31" t="s">
        <v>517</v>
      </c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</row>
    <row r="1082" spans="1:37" ht="156.75" x14ac:dyDescent="0.4">
      <c r="A1082" s="33">
        <v>912</v>
      </c>
      <c r="B1082" s="33">
        <v>62</v>
      </c>
      <c r="C1082" s="101" t="s">
        <v>518</v>
      </c>
      <c r="D1082" s="33" t="s">
        <v>24</v>
      </c>
      <c r="E1082" s="25">
        <v>16</v>
      </c>
      <c r="F1082" s="45">
        <f t="shared" si="350"/>
        <v>6160</v>
      </c>
      <c r="G1082" s="45">
        <f t="shared" si="351"/>
        <v>111200</v>
      </c>
      <c r="H1082" s="45">
        <f t="shared" si="352"/>
        <v>117360</v>
      </c>
      <c r="I1082" s="56">
        <v>385</v>
      </c>
      <c r="J1082" s="67">
        <v>6950</v>
      </c>
      <c r="K1082" s="52"/>
      <c r="L1082" s="24"/>
      <c r="M1082" s="24"/>
      <c r="N1082" s="24"/>
      <c r="O1082" s="52">
        <f t="shared" si="353"/>
        <v>385</v>
      </c>
      <c r="P1082" s="47">
        <f>E1082*S1082</f>
        <v>7889.12</v>
      </c>
      <c r="Q1082" s="47">
        <f>E1082*T1082</f>
        <v>142413.28</v>
      </c>
      <c r="R1082" s="48">
        <f t="shared" si="317"/>
        <v>150302.39999999999</v>
      </c>
      <c r="S1082" s="48">
        <v>493.07</v>
      </c>
      <c r="T1082" s="48">
        <v>8900.83</v>
      </c>
      <c r="U1082" s="48">
        <f t="shared" si="318"/>
        <v>9393.9</v>
      </c>
      <c r="V1082" s="31" t="s">
        <v>519</v>
      </c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</row>
    <row r="1083" spans="1:37" ht="42.75" x14ac:dyDescent="0.4">
      <c r="A1083" s="39"/>
      <c r="B1083" s="39"/>
      <c r="C1083" s="116" t="s">
        <v>520</v>
      </c>
      <c r="D1083" s="39"/>
      <c r="E1083" s="43"/>
      <c r="F1083" s="59">
        <f t="shared" ref="F1083:H1083" si="354">SUM(F1084:F1086)</f>
        <v>2565638.4</v>
      </c>
      <c r="G1083" s="59">
        <f t="shared" si="354"/>
        <v>425824.25</v>
      </c>
      <c r="H1083" s="59">
        <f t="shared" si="354"/>
        <v>2991462.65</v>
      </c>
      <c r="I1083" s="35"/>
      <c r="J1083" s="35"/>
      <c r="K1083" s="61"/>
      <c r="L1083" s="60"/>
      <c r="M1083" s="60"/>
      <c r="N1083" s="60"/>
      <c r="O1083" s="61"/>
      <c r="P1083" s="59"/>
      <c r="Q1083" s="59"/>
      <c r="R1083" s="59"/>
      <c r="S1083" s="48">
        <v>0</v>
      </c>
      <c r="T1083" s="48">
        <v>0</v>
      </c>
      <c r="U1083" s="48">
        <f t="shared" si="318"/>
        <v>0</v>
      </c>
      <c r="V1083" s="63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</row>
    <row r="1084" spans="1:37" ht="85.5" x14ac:dyDescent="0.4">
      <c r="A1084" s="33">
        <v>913</v>
      </c>
      <c r="B1084" s="33">
        <v>63</v>
      </c>
      <c r="C1084" s="101" t="s">
        <v>521</v>
      </c>
      <c r="D1084" s="33" t="s">
        <v>31</v>
      </c>
      <c r="E1084" s="25">
        <v>1.74</v>
      </c>
      <c r="F1084" s="45">
        <f t="shared" ref="F1084:F1086" si="355">E1084*I1084</f>
        <v>120060</v>
      </c>
      <c r="G1084" s="45">
        <f t="shared" ref="G1084:G1093" si="356">E1084*J1084</f>
        <v>191991.6</v>
      </c>
      <c r="H1084" s="45">
        <f t="shared" ref="H1084:H1093" si="357">F1084+G1084</f>
        <v>312051.59999999998</v>
      </c>
      <c r="I1084" s="25">
        <v>69000</v>
      </c>
      <c r="J1084" s="25">
        <f>110.34*1000</f>
        <v>110340</v>
      </c>
      <c r="K1084" s="52"/>
      <c r="L1084" s="24"/>
      <c r="M1084" s="24"/>
      <c r="N1084" s="24"/>
      <c r="O1084" s="52">
        <f t="shared" ref="O1084:O1093" si="358">I1084</f>
        <v>69000</v>
      </c>
      <c r="P1084" s="47">
        <f>E1084*S1084</f>
        <v>153760.23000000001</v>
      </c>
      <c r="Q1084" s="47">
        <f>E1084*T1084</f>
        <v>245882.67</v>
      </c>
      <c r="R1084" s="48">
        <f t="shared" si="317"/>
        <v>399642.9</v>
      </c>
      <c r="S1084" s="48">
        <v>88367.95</v>
      </c>
      <c r="T1084" s="48">
        <v>141311.88</v>
      </c>
      <c r="U1084" s="48">
        <f t="shared" si="318"/>
        <v>229679.83</v>
      </c>
      <c r="V1084" s="31" t="s">
        <v>522</v>
      </c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</row>
    <row r="1085" spans="1:37" ht="28.5" x14ac:dyDescent="0.4">
      <c r="A1085" s="33">
        <v>914</v>
      </c>
      <c r="B1085" s="33">
        <v>64</v>
      </c>
      <c r="C1085" s="101" t="s">
        <v>523</v>
      </c>
      <c r="D1085" s="33" t="s">
        <v>26</v>
      </c>
      <c r="E1085" s="25">
        <v>1964.32</v>
      </c>
      <c r="F1085" s="45">
        <f t="shared" si="355"/>
        <v>1031268</v>
      </c>
      <c r="G1085" s="45">
        <f t="shared" si="356"/>
        <v>150604.41</v>
      </c>
      <c r="H1085" s="45">
        <f t="shared" si="357"/>
        <v>1181872.4099999999</v>
      </c>
      <c r="I1085" s="25">
        <v>525</v>
      </c>
      <c r="J1085" s="67">
        <f>92/1.2</f>
        <v>76.67</v>
      </c>
      <c r="K1085" s="52"/>
      <c r="L1085" s="24"/>
      <c r="M1085" s="24"/>
      <c r="N1085" s="24"/>
      <c r="O1085" s="52">
        <f t="shared" si="358"/>
        <v>525</v>
      </c>
      <c r="P1085" s="47">
        <f>E1085*S1085</f>
        <v>1320730.2</v>
      </c>
      <c r="Q1085" s="47">
        <f>E1085*T1085</f>
        <v>192876.58</v>
      </c>
      <c r="R1085" s="48">
        <f t="shared" si="317"/>
        <v>1513606.78</v>
      </c>
      <c r="S1085" s="48">
        <v>672.36</v>
      </c>
      <c r="T1085" s="48">
        <v>98.19</v>
      </c>
      <c r="U1085" s="48">
        <f t="shared" si="318"/>
        <v>770.55</v>
      </c>
      <c r="V1085" s="31" t="s">
        <v>524</v>
      </c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</row>
    <row r="1086" spans="1:37" ht="28.5" x14ac:dyDescent="0.4">
      <c r="A1086" s="33">
        <v>915</v>
      </c>
      <c r="B1086" s="33">
        <v>65</v>
      </c>
      <c r="C1086" s="101" t="s">
        <v>525</v>
      </c>
      <c r="D1086" s="33" t="s">
        <v>26</v>
      </c>
      <c r="E1086" s="25">
        <v>1964.32</v>
      </c>
      <c r="F1086" s="45">
        <f t="shared" si="355"/>
        <v>1414310.4</v>
      </c>
      <c r="G1086" s="45">
        <f t="shared" si="356"/>
        <v>83228.240000000005</v>
      </c>
      <c r="H1086" s="45">
        <f t="shared" si="357"/>
        <v>1497538.64</v>
      </c>
      <c r="I1086" s="25">
        <v>720</v>
      </c>
      <c r="J1086" s="25">
        <v>42.37</v>
      </c>
      <c r="K1086" s="52"/>
      <c r="L1086" s="24"/>
      <c r="M1086" s="24"/>
      <c r="N1086" s="24"/>
      <c r="O1086" s="52">
        <f t="shared" si="358"/>
        <v>720</v>
      </c>
      <c r="P1086" s="47">
        <f>E1086*S1086</f>
        <v>1811299.47</v>
      </c>
      <c r="Q1086" s="47">
        <f>E1086*T1086</f>
        <v>106584</v>
      </c>
      <c r="R1086" s="48">
        <f t="shared" si="317"/>
        <v>1917883.47</v>
      </c>
      <c r="S1086" s="48">
        <v>922.1</v>
      </c>
      <c r="T1086" s="48">
        <v>54.26</v>
      </c>
      <c r="U1086" s="48">
        <f t="shared" si="318"/>
        <v>976.36</v>
      </c>
      <c r="V1086" s="31" t="s">
        <v>526</v>
      </c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</row>
    <row r="1087" spans="1:37" x14ac:dyDescent="0.4">
      <c r="A1087" s="39">
        <v>916</v>
      </c>
      <c r="B1087" s="39"/>
      <c r="C1087" s="110" t="s">
        <v>527</v>
      </c>
      <c r="D1087" s="57"/>
      <c r="E1087" s="35"/>
      <c r="F1087" s="59">
        <f>SUM(F1088:F1093)</f>
        <v>1544710.21</v>
      </c>
      <c r="G1087" s="59">
        <f t="shared" si="356"/>
        <v>0</v>
      </c>
      <c r="H1087" s="59">
        <f t="shared" si="357"/>
        <v>1544710.21</v>
      </c>
      <c r="I1087" s="35"/>
      <c r="J1087" s="35"/>
      <c r="K1087" s="61"/>
      <c r="L1087" s="60"/>
      <c r="M1087" s="60"/>
      <c r="N1087" s="60"/>
      <c r="O1087" s="52">
        <f t="shared" si="358"/>
        <v>0</v>
      </c>
      <c r="P1087" s="59"/>
      <c r="Q1087" s="59"/>
      <c r="R1087" s="59"/>
      <c r="S1087" s="48">
        <v>0</v>
      </c>
      <c r="T1087" s="48">
        <v>0</v>
      </c>
      <c r="U1087" s="48">
        <f t="shared" si="318"/>
        <v>0</v>
      </c>
      <c r="V1087" s="63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</row>
    <row r="1088" spans="1:37" x14ac:dyDescent="0.4">
      <c r="A1088" s="33">
        <v>917</v>
      </c>
      <c r="B1088" s="33">
        <v>66</v>
      </c>
      <c r="C1088" s="51" t="s">
        <v>528</v>
      </c>
      <c r="D1088" s="49" t="s">
        <v>31</v>
      </c>
      <c r="E1088" s="25">
        <v>50.83</v>
      </c>
      <c r="F1088" s="45">
        <f t="shared" ref="F1088:F1093" si="359">E1088*I1088</f>
        <v>495592.5</v>
      </c>
      <c r="G1088" s="45">
        <f t="shared" si="356"/>
        <v>0</v>
      </c>
      <c r="H1088" s="45">
        <f t="shared" si="357"/>
        <v>495592.5</v>
      </c>
      <c r="I1088" s="25">
        <v>9750</v>
      </c>
      <c r="J1088" s="25"/>
      <c r="K1088" s="52"/>
      <c r="L1088" s="24"/>
      <c r="M1088" s="24"/>
      <c r="N1088" s="24"/>
      <c r="O1088" s="52">
        <f t="shared" si="358"/>
        <v>9750</v>
      </c>
      <c r="P1088" s="47">
        <f>E1088*S1088</f>
        <v>634703.03</v>
      </c>
      <c r="Q1088" s="47">
        <f>E1088*T1088</f>
        <v>0</v>
      </c>
      <c r="R1088" s="48">
        <f t="shared" si="317"/>
        <v>634703.03</v>
      </c>
      <c r="S1088" s="48">
        <v>12486.78</v>
      </c>
      <c r="T1088" s="48">
        <v>0</v>
      </c>
      <c r="U1088" s="48">
        <f t="shared" si="318"/>
        <v>12486.78</v>
      </c>
      <c r="V1088" s="31" t="s">
        <v>529</v>
      </c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</row>
    <row r="1089" spans="1:37" ht="28.5" x14ac:dyDescent="0.4">
      <c r="A1089" s="33">
        <v>918</v>
      </c>
      <c r="B1089" s="33">
        <v>67</v>
      </c>
      <c r="C1089" s="51" t="s">
        <v>530</v>
      </c>
      <c r="D1089" s="49" t="s">
        <v>31</v>
      </c>
      <c r="E1089" s="50">
        <v>50.83</v>
      </c>
      <c r="F1089" s="45">
        <f t="shared" si="359"/>
        <v>114367.5</v>
      </c>
      <c r="G1089" s="45">
        <f t="shared" si="356"/>
        <v>0</v>
      </c>
      <c r="H1089" s="45">
        <f t="shared" si="357"/>
        <v>114367.5</v>
      </c>
      <c r="I1089" s="25">
        <v>2250</v>
      </c>
      <c r="J1089" s="25"/>
      <c r="K1089" s="52"/>
      <c r="L1089" s="24"/>
      <c r="M1089" s="24"/>
      <c r="N1089" s="24"/>
      <c r="O1089" s="52">
        <f t="shared" si="358"/>
        <v>2250</v>
      </c>
      <c r="P1089" s="47">
        <f>E1089*S1089</f>
        <v>146469.69</v>
      </c>
      <c r="Q1089" s="47">
        <f>E1089*T1089</f>
        <v>0</v>
      </c>
      <c r="R1089" s="48">
        <f t="shared" si="317"/>
        <v>146469.69</v>
      </c>
      <c r="S1089" s="48">
        <v>2881.56</v>
      </c>
      <c r="T1089" s="48">
        <v>0</v>
      </c>
      <c r="U1089" s="48">
        <f t="shared" si="318"/>
        <v>2881.56</v>
      </c>
      <c r="V1089" s="31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</row>
    <row r="1090" spans="1:37" x14ac:dyDescent="0.4">
      <c r="A1090" s="33">
        <v>919</v>
      </c>
      <c r="B1090" s="33">
        <v>68</v>
      </c>
      <c r="C1090" s="51" t="s">
        <v>531</v>
      </c>
      <c r="D1090" s="49" t="s">
        <v>31</v>
      </c>
      <c r="E1090" s="50">
        <v>50.83</v>
      </c>
      <c r="F1090" s="45">
        <f t="shared" si="359"/>
        <v>190612.5</v>
      </c>
      <c r="G1090" s="45">
        <f t="shared" si="356"/>
        <v>0</v>
      </c>
      <c r="H1090" s="45">
        <f t="shared" si="357"/>
        <v>190612.5</v>
      </c>
      <c r="I1090" s="25">
        <v>3750</v>
      </c>
      <c r="J1090" s="25"/>
      <c r="K1090" s="52"/>
      <c r="L1090" s="24"/>
      <c r="M1090" s="24"/>
      <c r="N1090" s="24"/>
      <c r="O1090" s="52">
        <f t="shared" si="358"/>
        <v>3750</v>
      </c>
      <c r="P1090" s="47">
        <f>E1090*S1090</f>
        <v>244116.67</v>
      </c>
      <c r="Q1090" s="47">
        <f>E1090*T1090</f>
        <v>0</v>
      </c>
      <c r="R1090" s="48">
        <f t="shared" si="317"/>
        <v>244116.67</v>
      </c>
      <c r="S1090" s="48">
        <v>4802.6099999999997</v>
      </c>
      <c r="T1090" s="48">
        <v>0</v>
      </c>
      <c r="U1090" s="48">
        <f t="shared" si="318"/>
        <v>4802.6099999999997</v>
      </c>
      <c r="V1090" s="31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</row>
    <row r="1091" spans="1:37" ht="28.5" x14ac:dyDescent="0.4">
      <c r="A1091" s="33">
        <v>920</v>
      </c>
      <c r="B1091" s="33">
        <v>69</v>
      </c>
      <c r="C1091" s="51" t="s">
        <v>532</v>
      </c>
      <c r="D1091" s="49" t="s">
        <v>31</v>
      </c>
      <c r="E1091" s="50">
        <v>134.63</v>
      </c>
      <c r="F1091" s="45">
        <f t="shared" si="359"/>
        <v>87509.5</v>
      </c>
      <c r="G1091" s="45">
        <f t="shared" si="356"/>
        <v>0</v>
      </c>
      <c r="H1091" s="45">
        <f t="shared" si="357"/>
        <v>87509.5</v>
      </c>
      <c r="I1091" s="25">
        <v>650</v>
      </c>
      <c r="J1091" s="25"/>
      <c r="K1091" s="52"/>
      <c r="L1091" s="24"/>
      <c r="M1091" s="24"/>
      <c r="N1091" s="24"/>
      <c r="O1091" s="52">
        <f t="shared" si="358"/>
        <v>650</v>
      </c>
      <c r="P1091" s="47">
        <f>E1091*S1091</f>
        <v>112072.74</v>
      </c>
      <c r="Q1091" s="47">
        <f>E1091*T1091</f>
        <v>0</v>
      </c>
      <c r="R1091" s="48">
        <f t="shared" si="317"/>
        <v>112072.74</v>
      </c>
      <c r="S1091" s="48">
        <v>832.45</v>
      </c>
      <c r="T1091" s="48">
        <v>0</v>
      </c>
      <c r="U1091" s="48">
        <f t="shared" si="318"/>
        <v>832.45</v>
      </c>
      <c r="V1091" s="31" t="s">
        <v>533</v>
      </c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</row>
    <row r="1092" spans="1:37" ht="28.5" x14ac:dyDescent="0.4">
      <c r="A1092" s="33">
        <v>921</v>
      </c>
      <c r="B1092" s="33">
        <v>70</v>
      </c>
      <c r="C1092" s="66" t="s">
        <v>534</v>
      </c>
      <c r="D1092" s="49" t="s">
        <v>31</v>
      </c>
      <c r="E1092" s="50">
        <v>134.63</v>
      </c>
      <c r="F1092" s="45">
        <f t="shared" si="359"/>
        <v>60890.46</v>
      </c>
      <c r="G1092" s="45">
        <f t="shared" si="356"/>
        <v>0</v>
      </c>
      <c r="H1092" s="45">
        <f t="shared" si="357"/>
        <v>60890.46</v>
      </c>
      <c r="I1092" s="25">
        <v>452.28</v>
      </c>
      <c r="J1092" s="25"/>
      <c r="K1092" s="52"/>
      <c r="L1092" s="24"/>
      <c r="M1092" s="24"/>
      <c r="N1092" s="24"/>
      <c r="O1092" s="52">
        <f t="shared" si="358"/>
        <v>452.28</v>
      </c>
      <c r="P1092" s="47">
        <f>E1092*S1092</f>
        <v>77981.73</v>
      </c>
      <c r="Q1092" s="47">
        <f>E1092*T1092</f>
        <v>0</v>
      </c>
      <c r="R1092" s="48">
        <f t="shared" si="317"/>
        <v>77981.73</v>
      </c>
      <c r="S1092" s="48">
        <v>579.23</v>
      </c>
      <c r="T1092" s="48">
        <v>0</v>
      </c>
      <c r="U1092" s="48">
        <f t="shared" si="318"/>
        <v>579.23</v>
      </c>
      <c r="V1092" s="31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</row>
    <row r="1093" spans="1:37" x14ac:dyDescent="0.4">
      <c r="A1093" s="33">
        <v>922</v>
      </c>
      <c r="B1093" s="33">
        <v>71</v>
      </c>
      <c r="C1093" s="66" t="s">
        <v>176</v>
      </c>
      <c r="D1093" s="49" t="s">
        <v>31</v>
      </c>
      <c r="E1093" s="50">
        <v>134.63</v>
      </c>
      <c r="F1093" s="45">
        <f t="shared" si="359"/>
        <v>595737.75</v>
      </c>
      <c r="G1093" s="45">
        <f t="shared" si="356"/>
        <v>0</v>
      </c>
      <c r="H1093" s="108">
        <f t="shared" si="357"/>
        <v>595737.75</v>
      </c>
      <c r="I1093" s="55">
        <v>4425</v>
      </c>
      <c r="J1093" s="25"/>
      <c r="K1093" s="52"/>
      <c r="L1093" s="24"/>
      <c r="M1093" s="24"/>
      <c r="N1093" s="24"/>
      <c r="O1093" s="52">
        <f t="shared" si="358"/>
        <v>4425</v>
      </c>
      <c r="P1093" s="47">
        <f>E1093*S1093</f>
        <v>762958.98</v>
      </c>
      <c r="Q1093" s="47">
        <f>E1093*T1093</f>
        <v>0</v>
      </c>
      <c r="R1093" s="48">
        <f t="shared" si="317"/>
        <v>762958.98</v>
      </c>
      <c r="S1093" s="48">
        <v>5667.08</v>
      </c>
      <c r="T1093" s="48">
        <v>0</v>
      </c>
      <c r="U1093" s="48">
        <f t="shared" si="318"/>
        <v>5667.08</v>
      </c>
      <c r="V1093" s="31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</row>
    <row r="1094" spans="1:37" x14ac:dyDescent="0.4">
      <c r="A1094" s="39"/>
      <c r="B1094" s="60" t="s">
        <v>535</v>
      </c>
      <c r="C1094" s="24"/>
      <c r="D1094" s="24"/>
      <c r="E1094" s="58"/>
      <c r="F1094" s="59">
        <f t="shared" ref="F1094:H1094" si="360">F1095+F1097+F1104</f>
        <v>57798202.479999997</v>
      </c>
      <c r="G1094" s="59">
        <f t="shared" si="360"/>
        <v>9364926.1600000001</v>
      </c>
      <c r="H1094" s="59">
        <f t="shared" si="360"/>
        <v>67163128.640000001</v>
      </c>
      <c r="I1094" s="35"/>
      <c r="J1094" s="35"/>
      <c r="K1094" s="61"/>
      <c r="L1094" s="60"/>
      <c r="M1094" s="60"/>
      <c r="N1094" s="60"/>
      <c r="O1094" s="61"/>
      <c r="P1094" s="59"/>
      <c r="Q1094" s="59"/>
      <c r="R1094" s="59"/>
      <c r="S1094" s="48">
        <v>0</v>
      </c>
      <c r="T1094" s="48">
        <v>0</v>
      </c>
      <c r="U1094" s="48">
        <f t="shared" si="318"/>
        <v>0</v>
      </c>
      <c r="V1094" s="6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</row>
    <row r="1095" spans="1:37" x14ac:dyDescent="0.4">
      <c r="A1095" s="39"/>
      <c r="B1095" s="39"/>
      <c r="C1095" s="81" t="s">
        <v>405</v>
      </c>
      <c r="D1095" s="57"/>
      <c r="E1095" s="58"/>
      <c r="F1095" s="59">
        <f t="shared" ref="F1095:H1095" si="361">SUM(F1096)</f>
        <v>72050</v>
      </c>
      <c r="G1095" s="59">
        <f t="shared" si="361"/>
        <v>0</v>
      </c>
      <c r="H1095" s="59">
        <f t="shared" si="361"/>
        <v>72050</v>
      </c>
      <c r="I1095" s="35"/>
      <c r="J1095" s="35"/>
      <c r="K1095" s="61"/>
      <c r="L1095" s="60"/>
      <c r="M1095" s="60"/>
      <c r="N1095" s="60"/>
      <c r="O1095" s="61"/>
      <c r="P1095" s="59"/>
      <c r="Q1095" s="59"/>
      <c r="R1095" s="59"/>
      <c r="S1095" s="48">
        <v>0</v>
      </c>
      <c r="T1095" s="48">
        <v>0</v>
      </c>
      <c r="U1095" s="48">
        <f t="shared" si="318"/>
        <v>0</v>
      </c>
      <c r="V1095" s="63"/>
      <c r="W1095" s="23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</row>
    <row r="1096" spans="1:37" ht="28.5" x14ac:dyDescent="0.4">
      <c r="A1096" s="33">
        <v>923</v>
      </c>
      <c r="B1096" s="33">
        <v>72</v>
      </c>
      <c r="C1096" s="66" t="s">
        <v>536</v>
      </c>
      <c r="D1096" s="49" t="s">
        <v>31</v>
      </c>
      <c r="E1096" s="50">
        <v>1.31</v>
      </c>
      <c r="F1096" s="45">
        <f>E1096*I1096</f>
        <v>72050</v>
      </c>
      <c r="G1096" s="45">
        <f>E1096*J1096</f>
        <v>0</v>
      </c>
      <c r="H1096" s="45">
        <f>F1096+G1096</f>
        <v>72050</v>
      </c>
      <c r="I1096" s="25">
        <v>55000</v>
      </c>
      <c r="J1096" s="25"/>
      <c r="K1096" s="52"/>
      <c r="L1096" s="24"/>
      <c r="M1096" s="24"/>
      <c r="N1096" s="24"/>
      <c r="O1096" s="52">
        <f>I1096</f>
        <v>55000</v>
      </c>
      <c r="P1096" s="47">
        <f>E1096*S1096</f>
        <v>92274.07</v>
      </c>
      <c r="Q1096" s="47">
        <f>E1096*T1096</f>
        <v>0</v>
      </c>
      <c r="R1096" s="48">
        <f t="shared" si="317"/>
        <v>92274.07</v>
      </c>
      <c r="S1096" s="48">
        <v>70438.22</v>
      </c>
      <c r="T1096" s="48">
        <v>0</v>
      </c>
      <c r="U1096" s="48">
        <f t="shared" si="318"/>
        <v>70438.22</v>
      </c>
      <c r="V1096" s="31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</row>
    <row r="1097" spans="1:37" x14ac:dyDescent="0.4">
      <c r="A1097" s="39"/>
      <c r="B1097" s="39"/>
      <c r="C1097" s="81" t="s">
        <v>425</v>
      </c>
      <c r="D1097" s="57"/>
      <c r="E1097" s="58"/>
      <c r="F1097" s="59">
        <f t="shared" ref="F1097:H1097" si="362">SUM(F1099:F1110)</f>
        <v>38713672.32</v>
      </c>
      <c r="G1097" s="59">
        <f t="shared" si="362"/>
        <v>6699825.3799999999</v>
      </c>
      <c r="H1097" s="59">
        <f t="shared" si="362"/>
        <v>45413497.700000003</v>
      </c>
      <c r="I1097" s="35"/>
      <c r="J1097" s="35"/>
      <c r="K1097" s="61"/>
      <c r="L1097" s="60"/>
      <c r="M1097" s="60"/>
      <c r="N1097" s="60"/>
      <c r="O1097" s="61"/>
      <c r="P1097" s="59"/>
      <c r="Q1097" s="59"/>
      <c r="R1097" s="59"/>
      <c r="S1097" s="48">
        <v>0</v>
      </c>
      <c r="T1097" s="48">
        <v>0</v>
      </c>
      <c r="U1097" s="48">
        <f t="shared" ref="U1097:U1160" si="363">S1097+T1097</f>
        <v>0</v>
      </c>
      <c r="V1097" s="63"/>
      <c r="W1097" s="23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</row>
    <row r="1098" spans="1:37" ht="28.5" x14ac:dyDescent="0.4">
      <c r="A1098" s="33"/>
      <c r="B1098" s="33"/>
      <c r="C1098" s="81" t="s">
        <v>537</v>
      </c>
      <c r="D1098" s="49"/>
      <c r="E1098" s="50"/>
      <c r="F1098" s="45">
        <f t="shared" ref="F1098:F1103" si="364">E1098*I1098</f>
        <v>0</v>
      </c>
      <c r="G1098" s="45">
        <f t="shared" ref="G1098:G1103" si="365">E1098*J1098</f>
        <v>0</v>
      </c>
      <c r="H1098" s="45">
        <f t="shared" ref="H1098:H1103" si="366">F1098+G1098</f>
        <v>0</v>
      </c>
      <c r="I1098" s="25"/>
      <c r="J1098" s="25"/>
      <c r="K1098" s="52"/>
      <c r="L1098" s="24"/>
      <c r="M1098" s="24"/>
      <c r="N1098" s="24"/>
      <c r="O1098" s="52"/>
      <c r="P1098" s="47">
        <f>E1098*S1098</f>
        <v>0</v>
      </c>
      <c r="Q1098" s="47">
        <f>E1098*T1098</f>
        <v>0</v>
      </c>
      <c r="R1098" s="48">
        <f t="shared" ref="R1098:R1161" si="367">P1098+Q1098</f>
        <v>0</v>
      </c>
      <c r="S1098" s="48">
        <v>0</v>
      </c>
      <c r="T1098" s="48">
        <v>0</v>
      </c>
      <c r="U1098" s="48">
        <f t="shared" si="363"/>
        <v>0</v>
      </c>
      <c r="V1098" s="31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</row>
    <row r="1099" spans="1:37" ht="114" x14ac:dyDescent="0.4">
      <c r="A1099" s="33">
        <v>924</v>
      </c>
      <c r="B1099" s="33">
        <v>73</v>
      </c>
      <c r="C1099" s="101" t="s">
        <v>538</v>
      </c>
      <c r="D1099" s="33" t="s">
        <v>31</v>
      </c>
      <c r="E1099" s="25">
        <v>3.71</v>
      </c>
      <c r="F1099" s="45">
        <f t="shared" si="364"/>
        <v>612150</v>
      </c>
      <c r="G1099" s="45">
        <f t="shared" si="365"/>
        <v>265884.57</v>
      </c>
      <c r="H1099" s="45">
        <f t="shared" si="366"/>
        <v>878034.57</v>
      </c>
      <c r="I1099" s="25">
        <v>165000</v>
      </c>
      <c r="J1099" s="67">
        <v>71667</v>
      </c>
      <c r="K1099" s="52"/>
      <c r="L1099" s="24"/>
      <c r="M1099" s="24"/>
      <c r="N1099" s="24"/>
      <c r="O1099" s="52">
        <f>I1099</f>
        <v>165000</v>
      </c>
      <c r="P1099" s="47">
        <f>E1099*S1099</f>
        <v>783977.43</v>
      </c>
      <c r="Q1099" s="47">
        <f>E1099*T1099</f>
        <v>340517.04</v>
      </c>
      <c r="R1099" s="48">
        <f t="shared" si="367"/>
        <v>1124494.47</v>
      </c>
      <c r="S1099" s="48">
        <v>211314.67</v>
      </c>
      <c r="T1099" s="48">
        <v>91783.57</v>
      </c>
      <c r="U1099" s="48">
        <f t="shared" si="363"/>
        <v>303098.23999999999</v>
      </c>
      <c r="V1099" s="31" t="s">
        <v>539</v>
      </c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</row>
    <row r="1100" spans="1:37" ht="28.5" x14ac:dyDescent="0.4">
      <c r="A1100" s="33"/>
      <c r="B1100" s="33"/>
      <c r="C1100" s="116" t="s">
        <v>540</v>
      </c>
      <c r="D1100" s="33"/>
      <c r="E1100" s="25"/>
      <c r="F1100" s="45">
        <f t="shared" si="364"/>
        <v>0</v>
      </c>
      <c r="G1100" s="45">
        <f t="shared" si="365"/>
        <v>0</v>
      </c>
      <c r="H1100" s="45">
        <f t="shared" si="366"/>
        <v>0</v>
      </c>
      <c r="I1100" s="25"/>
      <c r="J1100" s="25"/>
      <c r="K1100" s="52"/>
      <c r="L1100" s="24"/>
      <c r="M1100" s="24"/>
      <c r="N1100" s="24"/>
      <c r="O1100" s="52"/>
      <c r="P1100" s="47">
        <f>E1100*S1100</f>
        <v>0</v>
      </c>
      <c r="Q1100" s="47">
        <f>E1100*T1100</f>
        <v>0</v>
      </c>
      <c r="R1100" s="48">
        <f t="shared" si="367"/>
        <v>0</v>
      </c>
      <c r="S1100" s="48">
        <v>0</v>
      </c>
      <c r="T1100" s="48">
        <v>0</v>
      </c>
      <c r="U1100" s="48">
        <f t="shared" si="363"/>
        <v>0</v>
      </c>
      <c r="V1100" s="31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</row>
    <row r="1101" spans="1:37" ht="57" x14ac:dyDescent="0.4">
      <c r="A1101" s="33">
        <v>925</v>
      </c>
      <c r="B1101" s="33">
        <v>74</v>
      </c>
      <c r="C1101" s="101" t="s">
        <v>541</v>
      </c>
      <c r="D1101" s="33" t="s">
        <v>31</v>
      </c>
      <c r="E1101" s="25">
        <v>13.06</v>
      </c>
      <c r="F1101" s="45">
        <f t="shared" si="364"/>
        <v>2154900</v>
      </c>
      <c r="G1101" s="45">
        <f t="shared" si="365"/>
        <v>1146015</v>
      </c>
      <c r="H1101" s="45">
        <f t="shared" si="366"/>
        <v>3300915</v>
      </c>
      <c r="I1101" s="25">
        <v>165000</v>
      </c>
      <c r="J1101" s="67">
        <v>87750</v>
      </c>
      <c r="K1101" s="52"/>
      <c r="L1101" s="24"/>
      <c r="M1101" s="24"/>
      <c r="N1101" s="24"/>
      <c r="O1101" s="52">
        <f>I1101</f>
        <v>165000</v>
      </c>
      <c r="P1101" s="47">
        <f>E1101*S1101</f>
        <v>2759769.59</v>
      </c>
      <c r="Q1101" s="47">
        <f>E1101*T1101</f>
        <v>1467695.6</v>
      </c>
      <c r="R1101" s="48">
        <f t="shared" si="367"/>
        <v>4227465.1900000004</v>
      </c>
      <c r="S1101" s="48">
        <v>211314.67</v>
      </c>
      <c r="T1101" s="48">
        <v>112380.98</v>
      </c>
      <c r="U1101" s="48">
        <f t="shared" si="363"/>
        <v>323695.65000000002</v>
      </c>
      <c r="V1101" s="31" t="s">
        <v>542</v>
      </c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</row>
    <row r="1102" spans="1:37" ht="28.5" x14ac:dyDescent="0.4">
      <c r="A1102" s="33"/>
      <c r="B1102" s="33"/>
      <c r="C1102" s="116" t="s">
        <v>543</v>
      </c>
      <c r="D1102" s="33"/>
      <c r="E1102" s="25"/>
      <c r="F1102" s="45">
        <f t="shared" si="364"/>
        <v>0</v>
      </c>
      <c r="G1102" s="45">
        <f t="shared" si="365"/>
        <v>0</v>
      </c>
      <c r="H1102" s="45">
        <f t="shared" si="366"/>
        <v>0</v>
      </c>
      <c r="I1102" s="25"/>
      <c r="J1102" s="25"/>
      <c r="K1102" s="52"/>
      <c r="L1102" s="24"/>
      <c r="M1102" s="24"/>
      <c r="N1102" s="24"/>
      <c r="O1102" s="52"/>
      <c r="P1102" s="47">
        <f>E1102*S1102</f>
        <v>0</v>
      </c>
      <c r="Q1102" s="47">
        <f>E1102*T1102</f>
        <v>0</v>
      </c>
      <c r="R1102" s="48">
        <f t="shared" si="367"/>
        <v>0</v>
      </c>
      <c r="S1102" s="48">
        <v>0</v>
      </c>
      <c r="T1102" s="48">
        <v>0</v>
      </c>
      <c r="U1102" s="48">
        <f t="shared" si="363"/>
        <v>0</v>
      </c>
      <c r="V1102" s="31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</row>
    <row r="1103" spans="1:37" ht="28.5" x14ac:dyDescent="0.4">
      <c r="A1103" s="33">
        <v>926</v>
      </c>
      <c r="B1103" s="33">
        <v>75</v>
      </c>
      <c r="C1103" s="101" t="s">
        <v>544</v>
      </c>
      <c r="D1103" s="33" t="s">
        <v>31</v>
      </c>
      <c r="E1103" s="25">
        <v>3.05</v>
      </c>
      <c r="F1103" s="45">
        <f t="shared" si="364"/>
        <v>160125</v>
      </c>
      <c r="G1103" s="45">
        <f t="shared" si="365"/>
        <v>218380</v>
      </c>
      <c r="H1103" s="45">
        <f t="shared" si="366"/>
        <v>378505</v>
      </c>
      <c r="I1103" s="25">
        <v>52500</v>
      </c>
      <c r="J1103" s="67">
        <v>71600</v>
      </c>
      <c r="K1103" s="52"/>
      <c r="L1103" s="24"/>
      <c r="M1103" s="24"/>
      <c r="N1103" s="24"/>
      <c r="O1103" s="52">
        <f>I1103</f>
        <v>52500</v>
      </c>
      <c r="P1103" s="47">
        <f>E1103*S1103</f>
        <v>205071.26</v>
      </c>
      <c r="Q1103" s="47">
        <f>E1103*T1103</f>
        <v>279678.17</v>
      </c>
      <c r="R1103" s="48">
        <f t="shared" si="367"/>
        <v>484749.43</v>
      </c>
      <c r="S1103" s="48">
        <v>67236.479999999996</v>
      </c>
      <c r="T1103" s="48">
        <v>91697.76</v>
      </c>
      <c r="U1103" s="48">
        <f t="shared" si="363"/>
        <v>158934.24</v>
      </c>
      <c r="V1103" s="31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</row>
    <row r="1104" spans="1:37" x14ac:dyDescent="0.4">
      <c r="A1104" s="39"/>
      <c r="B1104" s="39"/>
      <c r="C1104" s="116" t="s">
        <v>545</v>
      </c>
      <c r="D1104" s="39"/>
      <c r="E1104" s="35"/>
      <c r="F1104" s="59">
        <f t="shared" ref="F1104:H1104" si="368">SUM(F1106:F1116)</f>
        <v>19012480.16</v>
      </c>
      <c r="G1104" s="59">
        <f t="shared" si="368"/>
        <v>2665100.7799999998</v>
      </c>
      <c r="H1104" s="59">
        <f t="shared" si="368"/>
        <v>21677580.940000001</v>
      </c>
      <c r="I1104" s="35"/>
      <c r="J1104" s="35"/>
      <c r="K1104" s="61"/>
      <c r="L1104" s="60"/>
      <c r="M1104" s="60"/>
      <c r="N1104" s="60"/>
      <c r="O1104" s="61"/>
      <c r="P1104" s="59"/>
      <c r="Q1104" s="59"/>
      <c r="R1104" s="59"/>
      <c r="S1104" s="48">
        <v>0</v>
      </c>
      <c r="T1104" s="48">
        <v>0</v>
      </c>
      <c r="U1104" s="48">
        <f t="shared" si="363"/>
        <v>0</v>
      </c>
      <c r="V1104" s="63"/>
      <c r="W1104" s="23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</row>
    <row r="1105" spans="1:37" ht="28.5" x14ac:dyDescent="0.4">
      <c r="A1105" s="33"/>
      <c r="B1105" s="33"/>
      <c r="C1105" s="116" t="s">
        <v>546</v>
      </c>
      <c r="D1105" s="33"/>
      <c r="E1105" s="25"/>
      <c r="F1105" s="45">
        <f t="shared" ref="F1105:F1116" si="369">E1105*I1105</f>
        <v>0</v>
      </c>
      <c r="G1105" s="45">
        <f t="shared" ref="G1105:G1116" si="370">E1105*J1105</f>
        <v>0</v>
      </c>
      <c r="H1105" s="45">
        <f t="shared" ref="H1105:H1116" si="371">F1105+G1105</f>
        <v>0</v>
      </c>
      <c r="I1105" s="25"/>
      <c r="J1105" s="25"/>
      <c r="K1105" s="52"/>
      <c r="L1105" s="24"/>
      <c r="M1105" s="24"/>
      <c r="N1105" s="24"/>
      <c r="O1105" s="52"/>
      <c r="P1105" s="47">
        <f>E1105*S1105</f>
        <v>0</v>
      </c>
      <c r="Q1105" s="47">
        <f>E1105*T1105</f>
        <v>0</v>
      </c>
      <c r="R1105" s="48">
        <f t="shared" si="367"/>
        <v>0</v>
      </c>
      <c r="S1105" s="48">
        <v>0</v>
      </c>
      <c r="T1105" s="48">
        <v>0</v>
      </c>
      <c r="U1105" s="48">
        <f t="shared" si="363"/>
        <v>0</v>
      </c>
      <c r="V1105" s="31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</row>
    <row r="1106" spans="1:37" ht="28.5" x14ac:dyDescent="0.4">
      <c r="A1106" s="33">
        <v>927</v>
      </c>
      <c r="B1106" s="33">
        <v>76</v>
      </c>
      <c r="C1106" s="101" t="s">
        <v>547</v>
      </c>
      <c r="D1106" s="33" t="s">
        <v>26</v>
      </c>
      <c r="E1106" s="25">
        <v>4594.3100000000004</v>
      </c>
      <c r="F1106" s="45">
        <f t="shared" si="369"/>
        <v>2003119.16</v>
      </c>
      <c r="G1106" s="45">
        <f t="shared" si="370"/>
        <v>0</v>
      </c>
      <c r="H1106" s="45">
        <f t="shared" si="371"/>
        <v>2003119.16</v>
      </c>
      <c r="I1106" s="25">
        <v>436</v>
      </c>
      <c r="J1106" s="25"/>
      <c r="K1106" s="52"/>
      <c r="L1106" s="24"/>
      <c r="M1106" s="24"/>
      <c r="N1106" s="24"/>
      <c r="O1106" s="52">
        <f t="shared" ref="O1106:O1110" si="372">I1106</f>
        <v>436</v>
      </c>
      <c r="P1106" s="47">
        <f>E1106*S1106</f>
        <v>2565370.8199999998</v>
      </c>
      <c r="Q1106" s="47">
        <f>E1106*T1106</f>
        <v>0</v>
      </c>
      <c r="R1106" s="48">
        <f t="shared" si="367"/>
        <v>2565370.8199999998</v>
      </c>
      <c r="S1106" s="48">
        <v>558.38</v>
      </c>
      <c r="T1106" s="48">
        <v>0</v>
      </c>
      <c r="U1106" s="48">
        <f t="shared" si="363"/>
        <v>558.38</v>
      </c>
      <c r="V1106" s="31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</row>
    <row r="1107" spans="1:37" x14ac:dyDescent="0.4">
      <c r="A1107" s="33">
        <v>928</v>
      </c>
      <c r="B1107" s="33">
        <v>77</v>
      </c>
      <c r="C1107" s="101" t="s">
        <v>548</v>
      </c>
      <c r="D1107" s="33" t="s">
        <v>26</v>
      </c>
      <c r="E1107" s="25">
        <v>4594.3100000000004</v>
      </c>
      <c r="F1107" s="45">
        <f t="shared" si="369"/>
        <v>836164.42</v>
      </c>
      <c r="G1107" s="45">
        <f t="shared" si="370"/>
        <v>0</v>
      </c>
      <c r="H1107" s="45">
        <f t="shared" si="371"/>
        <v>836164.42</v>
      </c>
      <c r="I1107" s="25">
        <f>117+65</f>
        <v>182</v>
      </c>
      <c r="J1107" s="25"/>
      <c r="K1107" s="52"/>
      <c r="L1107" s="24"/>
      <c r="M1107" s="24"/>
      <c r="N1107" s="24"/>
      <c r="O1107" s="52">
        <f t="shared" si="372"/>
        <v>182</v>
      </c>
      <c r="P1107" s="47">
        <f>E1107*S1107</f>
        <v>1070887.72</v>
      </c>
      <c r="Q1107" s="47">
        <f>E1107*T1107</f>
        <v>0</v>
      </c>
      <c r="R1107" s="48">
        <f t="shared" si="367"/>
        <v>1070887.72</v>
      </c>
      <c r="S1107" s="48">
        <v>233.09</v>
      </c>
      <c r="T1107" s="48">
        <v>0</v>
      </c>
      <c r="U1107" s="48">
        <f t="shared" si="363"/>
        <v>233.09</v>
      </c>
      <c r="V1107" s="31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</row>
    <row r="1108" spans="1:37" ht="42.75" x14ac:dyDescent="0.4">
      <c r="A1108" s="33">
        <v>929</v>
      </c>
      <c r="B1108" s="33">
        <v>78</v>
      </c>
      <c r="C1108" s="101" t="s">
        <v>549</v>
      </c>
      <c r="D1108" s="33" t="s">
        <v>26</v>
      </c>
      <c r="E1108" s="25">
        <v>4594.3100000000004</v>
      </c>
      <c r="F1108" s="45">
        <f t="shared" si="369"/>
        <v>2104193.98</v>
      </c>
      <c r="G1108" s="45">
        <f t="shared" si="370"/>
        <v>101074.82</v>
      </c>
      <c r="H1108" s="45">
        <f t="shared" si="371"/>
        <v>2205268.7999999998</v>
      </c>
      <c r="I1108" s="25">
        <v>458</v>
      </c>
      <c r="J1108" s="25">
        <v>22</v>
      </c>
      <c r="K1108" s="52"/>
      <c r="L1108" s="24"/>
      <c r="M1108" s="24"/>
      <c r="N1108" s="24"/>
      <c r="O1108" s="52">
        <f t="shared" si="372"/>
        <v>458</v>
      </c>
      <c r="P1108" s="47">
        <f>E1108*S1108</f>
        <v>2694838.47</v>
      </c>
      <c r="Q1108" s="47">
        <f>E1108*T1108</f>
        <v>129467.66</v>
      </c>
      <c r="R1108" s="48">
        <f t="shared" si="367"/>
        <v>2824306.13</v>
      </c>
      <c r="S1108" s="48">
        <v>586.55999999999995</v>
      </c>
      <c r="T1108" s="48">
        <v>28.18</v>
      </c>
      <c r="U1108" s="48">
        <f t="shared" si="363"/>
        <v>614.74</v>
      </c>
      <c r="V1108" s="31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</row>
    <row r="1109" spans="1:37" ht="42.75" x14ac:dyDescent="0.4">
      <c r="A1109" s="33">
        <v>930</v>
      </c>
      <c r="B1109" s="33">
        <v>79</v>
      </c>
      <c r="C1109" s="101" t="s">
        <v>550</v>
      </c>
      <c r="D1109" s="33" t="s">
        <v>26</v>
      </c>
      <c r="E1109" s="25">
        <v>8962.5300000000007</v>
      </c>
      <c r="F1109" s="45">
        <f t="shared" si="369"/>
        <v>5377518</v>
      </c>
      <c r="G1109" s="45">
        <f t="shared" si="370"/>
        <v>1917981.42</v>
      </c>
      <c r="H1109" s="45">
        <f t="shared" si="371"/>
        <v>7295499.4199999999</v>
      </c>
      <c r="I1109" s="56">
        <v>600</v>
      </c>
      <c r="J1109" s="25">
        <v>214</v>
      </c>
      <c r="K1109" s="52"/>
      <c r="L1109" s="24"/>
      <c r="M1109" s="24"/>
      <c r="N1109" s="24"/>
      <c r="O1109" s="52">
        <f t="shared" si="372"/>
        <v>600</v>
      </c>
      <c r="P1109" s="47">
        <f>E1109*S1109</f>
        <v>6886987.2999999998</v>
      </c>
      <c r="Q1109" s="47">
        <f>E1109*T1109</f>
        <v>2456360.6</v>
      </c>
      <c r="R1109" s="48">
        <f t="shared" si="367"/>
        <v>9343347.9000000004</v>
      </c>
      <c r="S1109" s="48">
        <v>768.42</v>
      </c>
      <c r="T1109" s="48">
        <v>274.07</v>
      </c>
      <c r="U1109" s="48">
        <f t="shared" si="363"/>
        <v>1042.49</v>
      </c>
      <c r="V1109" s="31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</row>
    <row r="1110" spans="1:37" ht="28.5" x14ac:dyDescent="0.4">
      <c r="A1110" s="33">
        <v>931</v>
      </c>
      <c r="B1110" s="33">
        <v>80</v>
      </c>
      <c r="C1110" s="101" t="s">
        <v>551</v>
      </c>
      <c r="D1110" s="33" t="s">
        <v>26</v>
      </c>
      <c r="E1110" s="25">
        <v>8962.5300000000007</v>
      </c>
      <c r="F1110" s="45">
        <f t="shared" si="369"/>
        <v>6453021.5999999996</v>
      </c>
      <c r="G1110" s="45">
        <f t="shared" si="370"/>
        <v>385388.79</v>
      </c>
      <c r="H1110" s="45">
        <f t="shared" si="371"/>
        <v>6838410.3899999997</v>
      </c>
      <c r="I1110" s="56">
        <v>720</v>
      </c>
      <c r="J1110" s="25">
        <v>43</v>
      </c>
      <c r="K1110" s="52"/>
      <c r="L1110" s="24"/>
      <c r="M1110" s="24"/>
      <c r="N1110" s="24"/>
      <c r="O1110" s="52">
        <f t="shared" si="372"/>
        <v>720</v>
      </c>
      <c r="P1110" s="47">
        <f>E1110*S1110</f>
        <v>8264348.9100000001</v>
      </c>
      <c r="Q1110" s="47">
        <f>E1110*T1110</f>
        <v>493566.53</v>
      </c>
      <c r="R1110" s="48">
        <f t="shared" si="367"/>
        <v>8757915.4399999995</v>
      </c>
      <c r="S1110" s="48">
        <v>922.1</v>
      </c>
      <c r="T1110" s="48">
        <v>55.07</v>
      </c>
      <c r="U1110" s="48">
        <f t="shared" si="363"/>
        <v>977.17</v>
      </c>
      <c r="V1110" s="31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</row>
    <row r="1111" spans="1:37" ht="28.5" x14ac:dyDescent="0.4">
      <c r="A1111" s="33"/>
      <c r="B1111" s="33"/>
      <c r="C1111" s="81" t="s">
        <v>552</v>
      </c>
      <c r="D1111" s="49"/>
      <c r="E1111" s="50"/>
      <c r="F1111" s="45">
        <f t="shared" si="369"/>
        <v>0</v>
      </c>
      <c r="G1111" s="45">
        <f t="shared" si="370"/>
        <v>0</v>
      </c>
      <c r="H1111" s="45">
        <f t="shared" si="371"/>
        <v>0</v>
      </c>
      <c r="I1111" s="25"/>
      <c r="J1111" s="25"/>
      <c r="K1111" s="52"/>
      <c r="L1111" s="24"/>
      <c r="M1111" s="24"/>
      <c r="N1111" s="24"/>
      <c r="O1111" s="52"/>
      <c r="P1111" s="47">
        <f>E1111*S1111</f>
        <v>0</v>
      </c>
      <c r="Q1111" s="47">
        <f>E1111*T1111</f>
        <v>0</v>
      </c>
      <c r="R1111" s="48">
        <f t="shared" si="367"/>
        <v>0</v>
      </c>
      <c r="S1111" s="48">
        <v>0</v>
      </c>
      <c r="T1111" s="48">
        <v>0</v>
      </c>
      <c r="U1111" s="48">
        <f t="shared" si="363"/>
        <v>0</v>
      </c>
      <c r="V1111" s="31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</row>
    <row r="1112" spans="1:37" ht="28.5" x14ac:dyDescent="0.4">
      <c r="A1112" s="33">
        <v>932</v>
      </c>
      <c r="B1112" s="33">
        <v>81</v>
      </c>
      <c r="C1112" s="101" t="s">
        <v>547</v>
      </c>
      <c r="D1112" s="33" t="s">
        <v>26</v>
      </c>
      <c r="E1112" s="25">
        <v>934.25</v>
      </c>
      <c r="F1112" s="45">
        <f t="shared" si="369"/>
        <v>407333</v>
      </c>
      <c r="G1112" s="45">
        <f t="shared" si="370"/>
        <v>0</v>
      </c>
      <c r="H1112" s="45">
        <f t="shared" si="371"/>
        <v>407333</v>
      </c>
      <c r="I1112" s="25">
        <v>436</v>
      </c>
      <c r="J1112" s="25"/>
      <c r="K1112" s="52"/>
      <c r="L1112" s="24"/>
      <c r="M1112" s="24"/>
      <c r="N1112" s="24"/>
      <c r="O1112" s="52">
        <f t="shared" ref="O1112:O1116" si="373">I1112</f>
        <v>436</v>
      </c>
      <c r="P1112" s="47">
        <f>E1112*S1112</f>
        <v>521666.52</v>
      </c>
      <c r="Q1112" s="47">
        <f>E1112*T1112</f>
        <v>0</v>
      </c>
      <c r="R1112" s="48">
        <f t="shared" si="367"/>
        <v>521666.52</v>
      </c>
      <c r="S1112" s="48">
        <v>558.38</v>
      </c>
      <c r="T1112" s="48">
        <v>0</v>
      </c>
      <c r="U1112" s="48">
        <f t="shared" si="363"/>
        <v>558.38</v>
      </c>
      <c r="V1112" s="31" t="s">
        <v>553</v>
      </c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</row>
    <row r="1113" spans="1:37" x14ac:dyDescent="0.4">
      <c r="A1113" s="33">
        <v>933</v>
      </c>
      <c r="B1113" s="33">
        <v>82</v>
      </c>
      <c r="C1113" s="101" t="s">
        <v>548</v>
      </c>
      <c r="D1113" s="33" t="s">
        <v>26</v>
      </c>
      <c r="E1113" s="25">
        <v>934.25</v>
      </c>
      <c r="F1113" s="45">
        <f t="shared" si="369"/>
        <v>170033.5</v>
      </c>
      <c r="G1113" s="45">
        <f t="shared" si="370"/>
        <v>0</v>
      </c>
      <c r="H1113" s="45">
        <f t="shared" si="371"/>
        <v>170033.5</v>
      </c>
      <c r="I1113" s="25">
        <f>117+65</f>
        <v>182</v>
      </c>
      <c r="J1113" s="25"/>
      <c r="K1113" s="52"/>
      <c r="L1113" s="24"/>
      <c r="M1113" s="24"/>
      <c r="N1113" s="24"/>
      <c r="O1113" s="52">
        <f t="shared" si="373"/>
        <v>182</v>
      </c>
      <c r="P1113" s="47">
        <f>E1113*S1113</f>
        <v>217764.33</v>
      </c>
      <c r="Q1113" s="47">
        <f>E1113*T1113</f>
        <v>0</v>
      </c>
      <c r="R1113" s="48">
        <f t="shared" si="367"/>
        <v>217764.33</v>
      </c>
      <c r="S1113" s="48">
        <v>233.09</v>
      </c>
      <c r="T1113" s="48">
        <v>0</v>
      </c>
      <c r="U1113" s="48">
        <f t="shared" si="363"/>
        <v>233.09</v>
      </c>
      <c r="V1113" s="31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</row>
    <row r="1114" spans="1:37" ht="42.75" x14ac:dyDescent="0.4">
      <c r="A1114" s="33">
        <v>934</v>
      </c>
      <c r="B1114" s="33">
        <v>83</v>
      </c>
      <c r="C1114" s="101" t="s">
        <v>549</v>
      </c>
      <c r="D1114" s="33" t="s">
        <v>26</v>
      </c>
      <c r="E1114" s="25">
        <v>934.25</v>
      </c>
      <c r="F1114" s="45">
        <f t="shared" si="369"/>
        <v>427886.5</v>
      </c>
      <c r="G1114" s="45">
        <f t="shared" si="370"/>
        <v>20553.5</v>
      </c>
      <c r="H1114" s="45">
        <f t="shared" si="371"/>
        <v>448440</v>
      </c>
      <c r="I1114" s="25">
        <v>458</v>
      </c>
      <c r="J1114" s="25">
        <v>22</v>
      </c>
      <c r="K1114" s="52"/>
      <c r="L1114" s="24"/>
      <c r="M1114" s="24"/>
      <c r="N1114" s="24"/>
      <c r="O1114" s="52">
        <f t="shared" si="373"/>
        <v>458</v>
      </c>
      <c r="P1114" s="47">
        <f>E1114*S1114</f>
        <v>547993.68000000005</v>
      </c>
      <c r="Q1114" s="47">
        <f>E1114*T1114</f>
        <v>26327.17</v>
      </c>
      <c r="R1114" s="48">
        <f t="shared" si="367"/>
        <v>574320.85</v>
      </c>
      <c r="S1114" s="48">
        <v>586.55999999999995</v>
      </c>
      <c r="T1114" s="48">
        <v>28.18</v>
      </c>
      <c r="U1114" s="48">
        <f t="shared" si="363"/>
        <v>614.74</v>
      </c>
      <c r="V1114" s="31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</row>
    <row r="1115" spans="1:37" ht="42.75" x14ac:dyDescent="0.4">
      <c r="A1115" s="33">
        <v>935</v>
      </c>
      <c r="B1115" s="33">
        <v>84</v>
      </c>
      <c r="C1115" s="101" t="s">
        <v>554</v>
      </c>
      <c r="D1115" s="33" t="s">
        <v>26</v>
      </c>
      <c r="E1115" s="25">
        <v>934.25</v>
      </c>
      <c r="F1115" s="45">
        <f t="shared" si="369"/>
        <v>560550</v>
      </c>
      <c r="G1115" s="45">
        <f t="shared" si="370"/>
        <v>199929.5</v>
      </c>
      <c r="H1115" s="45">
        <f t="shared" si="371"/>
        <v>760479.5</v>
      </c>
      <c r="I1115" s="56">
        <v>600</v>
      </c>
      <c r="J1115" s="25">
        <v>214</v>
      </c>
      <c r="K1115" s="52"/>
      <c r="L1115" s="24"/>
      <c r="M1115" s="24"/>
      <c r="N1115" s="24"/>
      <c r="O1115" s="52">
        <f t="shared" si="373"/>
        <v>600</v>
      </c>
      <c r="P1115" s="47">
        <f>E1115*S1115</f>
        <v>717896.39</v>
      </c>
      <c r="Q1115" s="47">
        <f>E1115*T1115</f>
        <v>256049.9</v>
      </c>
      <c r="R1115" s="48">
        <f t="shared" si="367"/>
        <v>973946.29</v>
      </c>
      <c r="S1115" s="48">
        <v>768.42</v>
      </c>
      <c r="T1115" s="48">
        <v>274.07</v>
      </c>
      <c r="U1115" s="48">
        <f t="shared" si="363"/>
        <v>1042.49</v>
      </c>
      <c r="V1115" s="31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</row>
    <row r="1116" spans="1:37" ht="42.75" x14ac:dyDescent="0.4">
      <c r="A1116" s="33">
        <v>936</v>
      </c>
      <c r="B1116" s="33">
        <v>85</v>
      </c>
      <c r="C1116" s="101" t="s">
        <v>555</v>
      </c>
      <c r="D1116" s="33" t="s">
        <v>26</v>
      </c>
      <c r="E1116" s="25">
        <v>934.25</v>
      </c>
      <c r="F1116" s="45">
        <f t="shared" si="369"/>
        <v>672660</v>
      </c>
      <c r="G1116" s="45">
        <f t="shared" si="370"/>
        <v>40172.75</v>
      </c>
      <c r="H1116" s="45">
        <f t="shared" si="371"/>
        <v>712832.75</v>
      </c>
      <c r="I1116" s="56">
        <v>720</v>
      </c>
      <c r="J1116" s="25">
        <v>43</v>
      </c>
      <c r="K1116" s="52"/>
      <c r="L1116" s="24"/>
      <c r="M1116" s="24"/>
      <c r="N1116" s="24"/>
      <c r="O1116" s="52">
        <f t="shared" si="373"/>
        <v>720</v>
      </c>
      <c r="P1116" s="47">
        <f>E1116*S1116</f>
        <v>861471.93</v>
      </c>
      <c r="Q1116" s="47">
        <f>E1116*T1116</f>
        <v>51449.15</v>
      </c>
      <c r="R1116" s="48">
        <f t="shared" si="367"/>
        <v>912921.08</v>
      </c>
      <c r="S1116" s="48">
        <v>922.1</v>
      </c>
      <c r="T1116" s="48">
        <v>55.07</v>
      </c>
      <c r="U1116" s="48">
        <f t="shared" si="363"/>
        <v>977.17</v>
      </c>
      <c r="V1116" s="31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</row>
    <row r="1117" spans="1:37" x14ac:dyDescent="0.4">
      <c r="A1117" s="128"/>
      <c r="B1117" s="129" t="s">
        <v>556</v>
      </c>
      <c r="C1117" s="24"/>
      <c r="D1117" s="24"/>
      <c r="E1117" s="130"/>
      <c r="F1117" s="131">
        <f t="shared" ref="F1117:H1117" si="374">F1118+F1123+F1126</f>
        <v>1969280.5</v>
      </c>
      <c r="G1117" s="131">
        <f t="shared" si="374"/>
        <v>2064264</v>
      </c>
      <c r="H1117" s="131">
        <f t="shared" si="374"/>
        <v>4033544.5</v>
      </c>
      <c r="I1117" s="130"/>
      <c r="J1117" s="130"/>
      <c r="K1117" s="132"/>
      <c r="L1117" s="129"/>
      <c r="M1117" s="129"/>
      <c r="N1117" s="129"/>
      <c r="O1117" s="132"/>
      <c r="P1117" s="131"/>
      <c r="Q1117" s="131"/>
      <c r="R1117" s="131"/>
      <c r="S1117" s="48">
        <v>0</v>
      </c>
      <c r="T1117" s="48">
        <v>0</v>
      </c>
      <c r="U1117" s="48">
        <f t="shared" si="363"/>
        <v>0</v>
      </c>
      <c r="V1117" s="133"/>
      <c r="W1117" s="134"/>
      <c r="X1117" s="134"/>
      <c r="Y1117" s="134"/>
      <c r="Z1117" s="134"/>
      <c r="AA1117" s="134"/>
      <c r="AB1117" s="134"/>
      <c r="AC1117" s="134"/>
      <c r="AD1117" s="134"/>
      <c r="AE1117" s="134"/>
      <c r="AF1117" s="134"/>
      <c r="AG1117" s="134"/>
      <c r="AH1117" s="134"/>
      <c r="AI1117" s="134"/>
      <c r="AJ1117" s="134"/>
      <c r="AK1117" s="134"/>
    </row>
    <row r="1118" spans="1:37" x14ac:dyDescent="0.4">
      <c r="A1118" s="39"/>
      <c r="B1118" s="39"/>
      <c r="C1118" s="135" t="s">
        <v>557</v>
      </c>
      <c r="D1118" s="39"/>
      <c r="E1118" s="35"/>
      <c r="F1118" s="59">
        <f t="shared" ref="F1118:H1118" si="375">SUM(F1119:F1122)</f>
        <v>1564762.5</v>
      </c>
      <c r="G1118" s="59">
        <f t="shared" si="375"/>
        <v>2064264</v>
      </c>
      <c r="H1118" s="59">
        <f t="shared" si="375"/>
        <v>3629026.5</v>
      </c>
      <c r="I1118" s="35"/>
      <c r="J1118" s="35"/>
      <c r="K1118" s="61"/>
      <c r="L1118" s="60"/>
      <c r="M1118" s="60"/>
      <c r="N1118" s="60"/>
      <c r="O1118" s="61"/>
      <c r="P1118" s="59"/>
      <c r="Q1118" s="59"/>
      <c r="R1118" s="59"/>
      <c r="S1118" s="48">
        <v>0</v>
      </c>
      <c r="T1118" s="48">
        <v>0</v>
      </c>
      <c r="U1118" s="48">
        <f t="shared" si="363"/>
        <v>0</v>
      </c>
      <c r="V1118" s="63"/>
      <c r="W1118" s="23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</row>
    <row r="1119" spans="1:37" ht="228" x14ac:dyDescent="0.4">
      <c r="A1119" s="33">
        <v>937</v>
      </c>
      <c r="B1119" s="33">
        <v>86</v>
      </c>
      <c r="C1119" s="31" t="s">
        <v>558</v>
      </c>
      <c r="D1119" s="33" t="s">
        <v>24</v>
      </c>
      <c r="E1119" s="25">
        <v>1812.5</v>
      </c>
      <c r="F1119" s="45">
        <f t="shared" ref="F1119:F1122" si="376">E1119*I1119</f>
        <v>1299562.5</v>
      </c>
      <c r="G1119" s="45">
        <f t="shared" ref="G1119:G1122" si="377">E1119*J1119</f>
        <v>1910375</v>
      </c>
      <c r="H1119" s="45">
        <f t="shared" ref="H1119:H1122" si="378">F1119+G1119</f>
        <v>3209937.5</v>
      </c>
      <c r="I1119" s="25">
        <v>717</v>
      </c>
      <c r="J1119" s="25">
        <v>1054</v>
      </c>
      <c r="K1119" s="52"/>
      <c r="L1119" s="100"/>
      <c r="M1119" s="100"/>
      <c r="N1119" s="100"/>
      <c r="O1119" s="52">
        <f t="shared" ref="O1119:O1122" si="379">I1119</f>
        <v>717</v>
      </c>
      <c r="P1119" s="47">
        <f>E1119*S1119</f>
        <v>1664346.25</v>
      </c>
      <c r="Q1119" s="47">
        <f>E1119*T1119</f>
        <v>2446603.13</v>
      </c>
      <c r="R1119" s="48">
        <f t="shared" si="367"/>
        <v>4110949.38</v>
      </c>
      <c r="S1119" s="48">
        <v>918.26</v>
      </c>
      <c r="T1119" s="48">
        <v>1349.85</v>
      </c>
      <c r="U1119" s="48">
        <f t="shared" si="363"/>
        <v>2268.11</v>
      </c>
      <c r="V1119" s="101" t="s">
        <v>559</v>
      </c>
      <c r="W1119" s="136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</row>
    <row r="1120" spans="1:37" ht="42.75" x14ac:dyDescent="0.4">
      <c r="A1120" s="33">
        <v>938</v>
      </c>
      <c r="B1120" s="33">
        <v>87</v>
      </c>
      <c r="C1120" s="31" t="s">
        <v>560</v>
      </c>
      <c r="D1120" s="33" t="s">
        <v>24</v>
      </c>
      <c r="E1120" s="25">
        <v>47</v>
      </c>
      <c r="F1120" s="45">
        <f t="shared" si="376"/>
        <v>35720</v>
      </c>
      <c r="G1120" s="45">
        <f t="shared" si="377"/>
        <v>32289</v>
      </c>
      <c r="H1120" s="45">
        <f t="shared" si="378"/>
        <v>68009</v>
      </c>
      <c r="I1120" s="50">
        <v>760</v>
      </c>
      <c r="J1120" s="50">
        <v>687</v>
      </c>
      <c r="K1120" s="52"/>
      <c r="L1120" s="100"/>
      <c r="M1120" s="100"/>
      <c r="N1120" s="100"/>
      <c r="O1120" s="52">
        <f t="shared" si="379"/>
        <v>760</v>
      </c>
      <c r="P1120" s="47">
        <f>E1120*S1120</f>
        <v>45746.51</v>
      </c>
      <c r="Q1120" s="47">
        <f>E1120*T1120</f>
        <v>41352.480000000003</v>
      </c>
      <c r="R1120" s="48">
        <f t="shared" si="367"/>
        <v>87098.99</v>
      </c>
      <c r="S1120" s="48">
        <v>973.33</v>
      </c>
      <c r="T1120" s="48">
        <v>879.84</v>
      </c>
      <c r="U1120" s="48">
        <f t="shared" si="363"/>
        <v>1853.17</v>
      </c>
      <c r="V1120" s="101" t="s">
        <v>561</v>
      </c>
      <c r="W1120" s="136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</row>
    <row r="1121" spans="1:37" ht="28.5" x14ac:dyDescent="0.4">
      <c r="A1121" s="33">
        <v>939</v>
      </c>
      <c r="B1121" s="33">
        <v>88</v>
      </c>
      <c r="C1121" s="31" t="s">
        <v>562</v>
      </c>
      <c r="D1121" s="33" t="s">
        <v>24</v>
      </c>
      <c r="E1121" s="25">
        <v>273</v>
      </c>
      <c r="F1121" s="45">
        <f t="shared" si="376"/>
        <v>207480</v>
      </c>
      <c r="G1121" s="45">
        <f t="shared" si="377"/>
        <v>110292</v>
      </c>
      <c r="H1121" s="45">
        <f t="shared" si="378"/>
        <v>317772</v>
      </c>
      <c r="I1121" s="50">
        <v>760</v>
      </c>
      <c r="J1121" s="50">
        <v>404</v>
      </c>
      <c r="K1121" s="52"/>
      <c r="L1121" s="100"/>
      <c r="M1121" s="100"/>
      <c r="N1121" s="100"/>
      <c r="O1121" s="52">
        <f t="shared" si="379"/>
        <v>760</v>
      </c>
      <c r="P1121" s="47">
        <f>E1121*S1121</f>
        <v>265719.09000000003</v>
      </c>
      <c r="Q1121" s="47">
        <f>E1121*T1121</f>
        <v>141250.20000000001</v>
      </c>
      <c r="R1121" s="48">
        <f t="shared" si="367"/>
        <v>406969.29</v>
      </c>
      <c r="S1121" s="48">
        <v>973.33</v>
      </c>
      <c r="T1121" s="48">
        <v>517.4</v>
      </c>
      <c r="U1121" s="48">
        <f t="shared" si="363"/>
        <v>1490.73</v>
      </c>
      <c r="V1121" s="101" t="s">
        <v>563</v>
      </c>
      <c r="W1121" s="136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</row>
    <row r="1122" spans="1:37" ht="142.5" x14ac:dyDescent="0.4">
      <c r="A1122" s="33">
        <v>940</v>
      </c>
      <c r="B1122" s="33">
        <v>89</v>
      </c>
      <c r="C1122" s="31" t="s">
        <v>564</v>
      </c>
      <c r="D1122" s="33" t="s">
        <v>21</v>
      </c>
      <c r="E1122" s="25">
        <v>11</v>
      </c>
      <c r="F1122" s="45">
        <f t="shared" si="376"/>
        <v>22000</v>
      </c>
      <c r="G1122" s="137">
        <f t="shared" si="377"/>
        <v>11308</v>
      </c>
      <c r="H1122" s="45">
        <f t="shared" si="378"/>
        <v>33308</v>
      </c>
      <c r="I1122" s="50">
        <v>2000</v>
      </c>
      <c r="J1122" s="50">
        <v>1028</v>
      </c>
      <c r="K1122" s="52"/>
      <c r="L1122" s="100"/>
      <c r="M1122" s="100"/>
      <c r="N1122" s="100"/>
      <c r="O1122" s="52">
        <f t="shared" si="379"/>
        <v>2000</v>
      </c>
      <c r="P1122" s="47">
        <f>E1122*S1122</f>
        <v>28175.29</v>
      </c>
      <c r="Q1122" s="47">
        <f>E1122*T1122</f>
        <v>14482.05</v>
      </c>
      <c r="R1122" s="48">
        <f t="shared" si="367"/>
        <v>42657.34</v>
      </c>
      <c r="S1122" s="48">
        <v>2561.39</v>
      </c>
      <c r="T1122" s="48">
        <v>1316.55</v>
      </c>
      <c r="U1122" s="48">
        <f t="shared" si="363"/>
        <v>3877.94</v>
      </c>
      <c r="V1122" s="101" t="s">
        <v>565</v>
      </c>
      <c r="W1122" s="136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</row>
    <row r="1123" spans="1:37" x14ac:dyDescent="0.4">
      <c r="A1123" s="39"/>
      <c r="B1123" s="39"/>
      <c r="C1123" s="34" t="s">
        <v>566</v>
      </c>
      <c r="D1123" s="39"/>
      <c r="E1123" s="35"/>
      <c r="F1123" s="59">
        <f t="shared" ref="F1123:H1123" si="380">SUM(F1124:F1125)</f>
        <v>352443</v>
      </c>
      <c r="G1123" s="59">
        <f t="shared" si="380"/>
        <v>0</v>
      </c>
      <c r="H1123" s="59">
        <f t="shared" si="380"/>
        <v>352443</v>
      </c>
      <c r="I1123" s="35"/>
      <c r="J1123" s="35"/>
      <c r="K1123" s="61"/>
      <c r="L1123" s="60"/>
      <c r="M1123" s="60"/>
      <c r="N1123" s="60"/>
      <c r="O1123" s="61"/>
      <c r="P1123" s="59"/>
      <c r="Q1123" s="59"/>
      <c r="R1123" s="59"/>
      <c r="S1123" s="48">
        <v>0</v>
      </c>
      <c r="T1123" s="48">
        <v>0</v>
      </c>
      <c r="U1123" s="48">
        <f t="shared" si="363"/>
        <v>0</v>
      </c>
      <c r="V1123" s="63"/>
      <c r="W1123" s="23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</row>
    <row r="1124" spans="1:37" ht="28.5" x14ac:dyDescent="0.4">
      <c r="A1124" s="33">
        <v>941</v>
      </c>
      <c r="B1124" s="33">
        <v>90</v>
      </c>
      <c r="C1124" s="31" t="s">
        <v>567</v>
      </c>
      <c r="D1124" s="33" t="s">
        <v>568</v>
      </c>
      <c r="E1124" s="25">
        <v>273</v>
      </c>
      <c r="F1124" s="45">
        <f t="shared" ref="F1124:F1125" si="381">E1124*I1124</f>
        <v>295659</v>
      </c>
      <c r="G1124" s="45">
        <f t="shared" ref="G1124:G1125" si="382">E1124*J1124</f>
        <v>0</v>
      </c>
      <c r="H1124" s="45">
        <f t="shared" ref="H1124:H1125" si="383">273*I1124</f>
        <v>295659</v>
      </c>
      <c r="I1124" s="50">
        <v>1083</v>
      </c>
      <c r="J1124" s="25"/>
      <c r="K1124" s="52"/>
      <c r="L1124" s="24"/>
      <c r="M1124" s="24"/>
      <c r="N1124" s="24"/>
      <c r="O1124" s="52">
        <f t="shared" ref="O1124:O1125" si="384">I1124</f>
        <v>1083</v>
      </c>
      <c r="P1124" s="47">
        <f>E1124*S1124</f>
        <v>378648.27</v>
      </c>
      <c r="Q1124" s="47">
        <f>E1124*T1124</f>
        <v>0</v>
      </c>
      <c r="R1124" s="48">
        <f t="shared" si="367"/>
        <v>378648.27</v>
      </c>
      <c r="S1124" s="48">
        <v>1386.99</v>
      </c>
      <c r="T1124" s="48">
        <v>0</v>
      </c>
      <c r="U1124" s="48">
        <f t="shared" si="363"/>
        <v>1386.99</v>
      </c>
      <c r="V1124" s="31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</row>
    <row r="1125" spans="1:37" x14ac:dyDescent="0.4">
      <c r="A1125" s="33">
        <v>942</v>
      </c>
      <c r="B1125" s="33">
        <v>91</v>
      </c>
      <c r="C1125" s="31" t="s">
        <v>569</v>
      </c>
      <c r="D1125" s="33" t="s">
        <v>568</v>
      </c>
      <c r="E1125" s="25">
        <v>273</v>
      </c>
      <c r="F1125" s="45">
        <f t="shared" si="381"/>
        <v>56784</v>
      </c>
      <c r="G1125" s="45">
        <f t="shared" si="382"/>
        <v>0</v>
      </c>
      <c r="H1125" s="45">
        <f t="shared" si="383"/>
        <v>56784</v>
      </c>
      <c r="I1125" s="50">
        <v>208</v>
      </c>
      <c r="J1125" s="25"/>
      <c r="K1125" s="52"/>
      <c r="L1125" s="24"/>
      <c r="M1125" s="24"/>
      <c r="N1125" s="24"/>
      <c r="O1125" s="52">
        <f t="shared" si="384"/>
        <v>208</v>
      </c>
      <c r="P1125" s="47">
        <f>E1125*S1125</f>
        <v>72721.740000000005</v>
      </c>
      <c r="Q1125" s="47">
        <f>E1125*T1125</f>
        <v>0</v>
      </c>
      <c r="R1125" s="48">
        <f t="shared" si="367"/>
        <v>72721.740000000005</v>
      </c>
      <c r="S1125" s="48">
        <v>266.38</v>
      </c>
      <c r="T1125" s="48">
        <v>0</v>
      </c>
      <c r="U1125" s="48">
        <f t="shared" si="363"/>
        <v>266.38</v>
      </c>
      <c r="V1125" s="31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</row>
    <row r="1126" spans="1:37" x14ac:dyDescent="0.4">
      <c r="A1126" s="39"/>
      <c r="B1126" s="39"/>
      <c r="C1126" s="34" t="s">
        <v>570</v>
      </c>
      <c r="D1126" s="39"/>
      <c r="E1126" s="35"/>
      <c r="F1126" s="59">
        <f t="shared" ref="F1126:H1126" si="385">SUM(F1127:F1128)</f>
        <v>52075</v>
      </c>
      <c r="G1126" s="59">
        <f t="shared" si="385"/>
        <v>0</v>
      </c>
      <c r="H1126" s="59">
        <f t="shared" si="385"/>
        <v>52075</v>
      </c>
      <c r="I1126" s="35"/>
      <c r="J1126" s="35"/>
      <c r="K1126" s="61"/>
      <c r="L1126" s="60"/>
      <c r="M1126" s="60"/>
      <c r="N1126" s="60"/>
      <c r="O1126" s="61"/>
      <c r="P1126" s="59"/>
      <c r="Q1126" s="59"/>
      <c r="R1126" s="59"/>
      <c r="S1126" s="48">
        <v>0</v>
      </c>
      <c r="T1126" s="48">
        <v>0</v>
      </c>
      <c r="U1126" s="48">
        <f t="shared" si="363"/>
        <v>0</v>
      </c>
      <c r="V1126" s="63"/>
      <c r="W1126" s="23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</row>
    <row r="1127" spans="1:37" ht="28.5" x14ac:dyDescent="0.4">
      <c r="A1127" s="33">
        <v>943</v>
      </c>
      <c r="B1127" s="33">
        <v>92</v>
      </c>
      <c r="C1127" s="66" t="s">
        <v>571</v>
      </c>
      <c r="D1127" s="33" t="s">
        <v>572</v>
      </c>
      <c r="E1127" s="50">
        <v>1</v>
      </c>
      <c r="F1127" s="45">
        <f t="shared" ref="F1127:F1128" si="386">E1127*I1127</f>
        <v>46850</v>
      </c>
      <c r="G1127" s="45">
        <f t="shared" ref="G1127:G1128" si="387">E1127*J1127</f>
        <v>0</v>
      </c>
      <c r="H1127" s="45">
        <f t="shared" ref="H1127:H1128" si="388">F1127+G1127</f>
        <v>46850</v>
      </c>
      <c r="I1127" s="25">
        <f>2.5*18740</f>
        <v>46850</v>
      </c>
      <c r="J1127" s="25">
        <v>0</v>
      </c>
      <c r="K1127" s="52"/>
      <c r="L1127" s="24"/>
      <c r="M1127" s="24"/>
      <c r="N1127" s="24"/>
      <c r="O1127" s="52">
        <f t="shared" ref="O1127:O1128" si="389">I1127</f>
        <v>46850</v>
      </c>
      <c r="P1127" s="47">
        <f>E1127*S1127</f>
        <v>60000.56</v>
      </c>
      <c r="Q1127" s="47">
        <f>E1127*T1127</f>
        <v>0</v>
      </c>
      <c r="R1127" s="48">
        <f t="shared" si="367"/>
        <v>60000.56</v>
      </c>
      <c r="S1127" s="48">
        <v>60000.56</v>
      </c>
      <c r="T1127" s="48">
        <v>0</v>
      </c>
      <c r="U1127" s="48">
        <f t="shared" si="363"/>
        <v>60000.56</v>
      </c>
      <c r="V1127" s="31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</row>
    <row r="1128" spans="1:37" ht="28.5" x14ac:dyDescent="0.4">
      <c r="A1128" s="33">
        <v>944</v>
      </c>
      <c r="B1128" s="33">
        <v>93</v>
      </c>
      <c r="C1128" s="66" t="s">
        <v>573</v>
      </c>
      <c r="D1128" s="33" t="s">
        <v>572</v>
      </c>
      <c r="E1128" s="50">
        <v>11</v>
      </c>
      <c r="F1128" s="45">
        <f t="shared" si="386"/>
        <v>5225</v>
      </c>
      <c r="G1128" s="45">
        <f t="shared" si="387"/>
        <v>0</v>
      </c>
      <c r="H1128" s="45">
        <f t="shared" si="388"/>
        <v>5225</v>
      </c>
      <c r="I1128" s="25">
        <f>2.5*190</f>
        <v>475</v>
      </c>
      <c r="J1128" s="25">
        <v>0</v>
      </c>
      <c r="K1128" s="52"/>
      <c r="L1128" s="24"/>
      <c r="M1128" s="24"/>
      <c r="N1128" s="24"/>
      <c r="O1128" s="52">
        <f t="shared" si="389"/>
        <v>475</v>
      </c>
      <c r="P1128" s="47">
        <f>E1128*S1128</f>
        <v>6691.63</v>
      </c>
      <c r="Q1128" s="47">
        <f>E1128*T1128</f>
        <v>0</v>
      </c>
      <c r="R1128" s="48">
        <f t="shared" si="367"/>
        <v>6691.63</v>
      </c>
      <c r="S1128" s="48">
        <v>608.33000000000004</v>
      </c>
      <c r="T1128" s="48">
        <v>0</v>
      </c>
      <c r="U1128" s="48">
        <f t="shared" si="363"/>
        <v>608.33000000000004</v>
      </c>
      <c r="V1128" s="31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</row>
    <row r="1129" spans="1:37" s="38" customFormat="1" x14ac:dyDescent="0.4">
      <c r="A1129" s="86"/>
      <c r="B1129" s="87"/>
      <c r="C1129" s="88" t="s">
        <v>574</v>
      </c>
      <c r="D1129" s="87"/>
      <c r="E1129" s="89"/>
      <c r="F1129" s="90">
        <f>F995+F1094+F1117</f>
        <v>116696241.53</v>
      </c>
      <c r="G1129" s="90">
        <f t="shared" ref="G1129:H1129" si="390">G995+G1094+G1117</f>
        <v>47409323.859999999</v>
      </c>
      <c r="H1129" s="90">
        <f t="shared" si="390"/>
        <v>164105565.38999999</v>
      </c>
      <c r="I1129" s="91"/>
      <c r="J1129" s="91"/>
      <c r="K1129" s="92"/>
      <c r="L1129" s="93"/>
      <c r="M1129" s="93"/>
      <c r="N1129" s="93"/>
      <c r="O1129" s="94"/>
      <c r="P1129" s="90">
        <f>SUM(P998:P1128)</f>
        <v>103836362.33</v>
      </c>
      <c r="Q1129" s="90">
        <f t="shared" ref="Q1129:R1129" si="391">SUM(Q998:Q1128)</f>
        <v>54224373.149999999</v>
      </c>
      <c r="R1129" s="90">
        <f t="shared" si="391"/>
        <v>158060735.47999999</v>
      </c>
      <c r="S1129" s="48">
        <v>0</v>
      </c>
      <c r="T1129" s="48">
        <v>0</v>
      </c>
      <c r="U1129" s="48">
        <f t="shared" si="363"/>
        <v>0</v>
      </c>
      <c r="V1129" s="95"/>
      <c r="W1129" s="96"/>
    </row>
    <row r="1130" spans="1:37" ht="42.75" x14ac:dyDescent="0.4">
      <c r="A1130" s="33"/>
      <c r="B1130" s="24"/>
      <c r="C1130" s="63" t="s">
        <v>575</v>
      </c>
      <c r="D1130" s="24"/>
      <c r="E1130" s="52"/>
      <c r="F1130" s="138">
        <f>F1131+F1148+F1164+F1192+F1227+F1234+F1245</f>
        <v>18015357.620000001</v>
      </c>
      <c r="G1130" s="138">
        <f t="shared" ref="G1130:H1130" si="392">G1131+G1148+G1164+G1192+G1227+G1234+G1245</f>
        <v>62323513.350000001</v>
      </c>
      <c r="H1130" s="138">
        <f t="shared" si="392"/>
        <v>80338870.969999999</v>
      </c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48">
        <v>0</v>
      </c>
      <c r="T1130" s="48">
        <v>0</v>
      </c>
      <c r="U1130" s="48">
        <f t="shared" si="363"/>
        <v>0</v>
      </c>
      <c r="V1130" s="31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</row>
    <row r="1131" spans="1:37" x14ac:dyDescent="0.4">
      <c r="A1131" s="33"/>
      <c r="B1131" s="33"/>
      <c r="C1131" s="139" t="s">
        <v>576</v>
      </c>
      <c r="D1131" s="33"/>
      <c r="E1131" s="25"/>
      <c r="F1131" s="59">
        <f t="shared" ref="F1131:H1131" si="393">SUM(F1133:F1147)</f>
        <v>5114326.5</v>
      </c>
      <c r="G1131" s="59">
        <f t="shared" si="393"/>
        <v>44744520.350000001</v>
      </c>
      <c r="H1131" s="59">
        <f t="shared" si="393"/>
        <v>49858846.850000001</v>
      </c>
      <c r="I1131" s="25"/>
      <c r="J1131" s="25"/>
      <c r="K1131" s="25"/>
      <c r="L1131" s="33"/>
      <c r="M1131" s="33"/>
      <c r="N1131" s="33"/>
      <c r="O1131" s="25"/>
      <c r="P1131" s="59"/>
      <c r="Q1131" s="59"/>
      <c r="R1131" s="59"/>
      <c r="S1131" s="48">
        <v>0</v>
      </c>
      <c r="T1131" s="48">
        <v>0</v>
      </c>
      <c r="U1131" s="48">
        <f t="shared" si="363"/>
        <v>0</v>
      </c>
      <c r="V1131" s="36"/>
      <c r="W1131" s="32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</row>
    <row r="1132" spans="1:37" x14ac:dyDescent="0.4">
      <c r="A1132" s="33"/>
      <c r="B1132" s="33"/>
      <c r="C1132" s="34" t="s">
        <v>577</v>
      </c>
      <c r="D1132" s="33"/>
      <c r="E1132" s="25"/>
      <c r="F1132" s="45">
        <f t="shared" ref="F1132:F1147" si="394">E1132*I1132</f>
        <v>0</v>
      </c>
      <c r="G1132" s="45">
        <f t="shared" ref="G1132:G1147" si="395">E1132*J1132</f>
        <v>0</v>
      </c>
      <c r="H1132" s="45">
        <f t="shared" ref="H1132:H1142" si="396">F1132+G1132</f>
        <v>0</v>
      </c>
      <c r="I1132" s="25"/>
      <c r="J1132" s="25"/>
      <c r="K1132" s="25"/>
      <c r="L1132" s="100"/>
      <c r="M1132" s="100"/>
      <c r="N1132" s="100"/>
      <c r="O1132" s="111"/>
      <c r="P1132" s="47">
        <f>E1132*S1132</f>
        <v>0</v>
      </c>
      <c r="Q1132" s="47">
        <f>E1132*T1132</f>
        <v>0</v>
      </c>
      <c r="R1132" s="48">
        <f t="shared" si="367"/>
        <v>0</v>
      </c>
      <c r="S1132" s="48">
        <v>0</v>
      </c>
      <c r="T1132" s="48">
        <v>0</v>
      </c>
      <c r="U1132" s="48">
        <f t="shared" si="363"/>
        <v>0</v>
      </c>
      <c r="V1132" s="101"/>
      <c r="W1132" s="136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</row>
    <row r="1133" spans="1:37" x14ac:dyDescent="0.4">
      <c r="A1133" s="33">
        <v>945</v>
      </c>
      <c r="B1133" s="33">
        <v>1</v>
      </c>
      <c r="C1133" s="31" t="s">
        <v>578</v>
      </c>
      <c r="D1133" s="33" t="s">
        <v>24</v>
      </c>
      <c r="E1133" s="25">
        <v>338.5</v>
      </c>
      <c r="F1133" s="45">
        <f t="shared" si="394"/>
        <v>507750</v>
      </c>
      <c r="G1133" s="45">
        <f t="shared" si="395"/>
        <v>42312.5</v>
      </c>
      <c r="H1133" s="45">
        <f t="shared" si="396"/>
        <v>550062.5</v>
      </c>
      <c r="I1133" s="50">
        <v>1500</v>
      </c>
      <c r="J1133" s="50">
        <v>125</v>
      </c>
      <c r="K1133" s="25"/>
      <c r="L1133" s="100"/>
      <c r="M1133" s="100"/>
      <c r="N1133" s="100"/>
      <c r="O1133" s="52">
        <f>I1133</f>
        <v>1500</v>
      </c>
      <c r="P1133" s="47">
        <f>E1133*S1133</f>
        <v>650272.04</v>
      </c>
      <c r="Q1133" s="47">
        <f>E1133*T1133</f>
        <v>54190.47</v>
      </c>
      <c r="R1133" s="48">
        <f t="shared" si="367"/>
        <v>704462.51</v>
      </c>
      <c r="S1133" s="48">
        <v>1921.04</v>
      </c>
      <c r="T1133" s="48">
        <v>160.09</v>
      </c>
      <c r="U1133" s="48">
        <f t="shared" si="363"/>
        <v>2081.13</v>
      </c>
      <c r="V1133" s="101"/>
      <c r="W1133" s="136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</row>
    <row r="1134" spans="1:37" x14ac:dyDescent="0.4">
      <c r="A1134" s="33"/>
      <c r="B1134" s="33"/>
      <c r="C1134" s="34" t="s">
        <v>579</v>
      </c>
      <c r="D1134" s="33"/>
      <c r="E1134" s="25"/>
      <c r="F1134" s="45">
        <f t="shared" si="394"/>
        <v>0</v>
      </c>
      <c r="G1134" s="45">
        <f t="shared" si="395"/>
        <v>0</v>
      </c>
      <c r="H1134" s="45">
        <f t="shared" si="396"/>
        <v>0</v>
      </c>
      <c r="I1134" s="25"/>
      <c r="J1134" s="25"/>
      <c r="K1134" s="25"/>
      <c r="L1134" s="100"/>
      <c r="M1134" s="100"/>
      <c r="N1134" s="100"/>
      <c r="O1134" s="111"/>
      <c r="P1134" s="47">
        <f>E1134*S1134</f>
        <v>0</v>
      </c>
      <c r="Q1134" s="47">
        <f>E1134*T1134</f>
        <v>0</v>
      </c>
      <c r="R1134" s="48">
        <f t="shared" si="367"/>
        <v>0</v>
      </c>
      <c r="S1134" s="48">
        <v>0</v>
      </c>
      <c r="T1134" s="48">
        <v>0</v>
      </c>
      <c r="U1134" s="48">
        <f t="shared" si="363"/>
        <v>0</v>
      </c>
      <c r="V1134" s="101"/>
      <c r="W1134" s="136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</row>
    <row r="1135" spans="1:37" ht="409.5" x14ac:dyDescent="0.4">
      <c r="A1135" s="33">
        <v>946</v>
      </c>
      <c r="B1135" s="33">
        <v>2</v>
      </c>
      <c r="C1135" s="101" t="s">
        <v>580</v>
      </c>
      <c r="D1135" s="33" t="s">
        <v>24</v>
      </c>
      <c r="E1135" s="25">
        <v>400.65</v>
      </c>
      <c r="F1135" s="45">
        <f t="shared" si="394"/>
        <v>2504062.5</v>
      </c>
      <c r="G1135" s="45">
        <f t="shared" si="395"/>
        <v>36446729.850000001</v>
      </c>
      <c r="H1135" s="45">
        <f t="shared" si="396"/>
        <v>38950792.350000001</v>
      </c>
      <c r="I1135" s="25">
        <v>6250</v>
      </c>
      <c r="J1135" s="25">
        <v>90969</v>
      </c>
      <c r="K1135" s="25"/>
      <c r="L1135" s="100"/>
      <c r="M1135" s="100"/>
      <c r="N1135" s="100"/>
      <c r="O1135" s="52">
        <f t="shared" ref="O1135:O1137" si="397">I1135</f>
        <v>6250</v>
      </c>
      <c r="P1135" s="47">
        <f>E1135*S1135</f>
        <v>3206938.82</v>
      </c>
      <c r="Q1135" s="47">
        <f>E1135*T1135</f>
        <v>46677143.299999997</v>
      </c>
      <c r="R1135" s="48">
        <f t="shared" si="367"/>
        <v>49884082.119999997</v>
      </c>
      <c r="S1135" s="48">
        <v>8004.34</v>
      </c>
      <c r="T1135" s="48">
        <v>116503.54</v>
      </c>
      <c r="U1135" s="48">
        <f t="shared" si="363"/>
        <v>124507.88</v>
      </c>
      <c r="V1135" s="101" t="s">
        <v>581</v>
      </c>
      <c r="W1135" s="136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</row>
    <row r="1136" spans="1:37" ht="85.5" x14ac:dyDescent="0.4">
      <c r="A1136" s="33">
        <v>947</v>
      </c>
      <c r="B1136" s="33">
        <v>3</v>
      </c>
      <c r="C1136" s="101" t="s">
        <v>582</v>
      </c>
      <c r="D1136" s="33" t="s">
        <v>21</v>
      </c>
      <c r="E1136" s="25">
        <v>30</v>
      </c>
      <c r="F1136" s="45">
        <f t="shared" si="394"/>
        <v>125010</v>
      </c>
      <c r="G1136" s="137">
        <f t="shared" si="395"/>
        <v>3600000</v>
      </c>
      <c r="H1136" s="45">
        <f t="shared" si="396"/>
        <v>3725010</v>
      </c>
      <c r="I1136" s="50">
        <v>4167</v>
      </c>
      <c r="J1136" s="67">
        <v>120000</v>
      </c>
      <c r="K1136" s="25"/>
      <c r="L1136" s="100"/>
      <c r="M1136" s="100"/>
      <c r="N1136" s="100"/>
      <c r="O1136" s="52">
        <f t="shared" si="397"/>
        <v>4167</v>
      </c>
      <c r="P1136" s="47">
        <f>E1136*S1136</f>
        <v>160099.79999999999</v>
      </c>
      <c r="Q1136" s="47">
        <f>E1136*T1136</f>
        <v>4610501.7</v>
      </c>
      <c r="R1136" s="48">
        <f t="shared" si="367"/>
        <v>4770601.5</v>
      </c>
      <c r="S1136" s="48">
        <v>5336.66</v>
      </c>
      <c r="T1136" s="48">
        <v>153683.39000000001</v>
      </c>
      <c r="U1136" s="48">
        <f t="shared" si="363"/>
        <v>159020.04999999999</v>
      </c>
      <c r="V1136" s="101" t="s">
        <v>583</v>
      </c>
      <c r="W1136" s="136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</row>
    <row r="1137" spans="1:37" ht="28.5" x14ac:dyDescent="0.4">
      <c r="A1137" s="33">
        <v>948</v>
      </c>
      <c r="B1137" s="33">
        <v>4</v>
      </c>
      <c r="C1137" s="101" t="s">
        <v>584</v>
      </c>
      <c r="D1137" s="33" t="s">
        <v>21</v>
      </c>
      <c r="E1137" s="25">
        <v>27</v>
      </c>
      <c r="F1137" s="45">
        <f t="shared" si="394"/>
        <v>67500</v>
      </c>
      <c r="G1137" s="45">
        <f t="shared" si="395"/>
        <v>1276074</v>
      </c>
      <c r="H1137" s="45">
        <f t="shared" si="396"/>
        <v>1343574</v>
      </c>
      <c r="I1137" s="50">
        <v>2500</v>
      </c>
      <c r="J1137" s="67">
        <v>47262</v>
      </c>
      <c r="K1137" s="25"/>
      <c r="L1137" s="100"/>
      <c r="M1137" s="100"/>
      <c r="N1137" s="100"/>
      <c r="O1137" s="52">
        <f t="shared" si="397"/>
        <v>2500</v>
      </c>
      <c r="P1137" s="47">
        <f>E1137*S1137</f>
        <v>86446.98</v>
      </c>
      <c r="Q1137" s="47">
        <f>E1137*T1137</f>
        <v>1634261.4</v>
      </c>
      <c r="R1137" s="48">
        <f t="shared" si="367"/>
        <v>1720708.38</v>
      </c>
      <c r="S1137" s="48">
        <v>3201.74</v>
      </c>
      <c r="T1137" s="48">
        <v>60528.2</v>
      </c>
      <c r="U1137" s="48">
        <f t="shared" si="363"/>
        <v>63729.94</v>
      </c>
      <c r="V1137" s="101" t="s">
        <v>585</v>
      </c>
      <c r="W1137" s="136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</row>
    <row r="1138" spans="1:37" x14ac:dyDescent="0.4">
      <c r="A1138" s="33"/>
      <c r="B1138" s="33"/>
      <c r="C1138" s="34" t="s">
        <v>586</v>
      </c>
      <c r="D1138" s="33"/>
      <c r="E1138" s="25"/>
      <c r="F1138" s="45">
        <f t="shared" si="394"/>
        <v>0</v>
      </c>
      <c r="G1138" s="45">
        <f t="shared" si="395"/>
        <v>0</v>
      </c>
      <c r="H1138" s="45">
        <f t="shared" si="396"/>
        <v>0</v>
      </c>
      <c r="I1138" s="25"/>
      <c r="J1138" s="25"/>
      <c r="K1138" s="25"/>
      <c r="L1138" s="100"/>
      <c r="M1138" s="100"/>
      <c r="N1138" s="100"/>
      <c r="O1138" s="111"/>
      <c r="P1138" s="47">
        <f>E1138*S1138</f>
        <v>0</v>
      </c>
      <c r="Q1138" s="47">
        <f>E1138*T1138</f>
        <v>0</v>
      </c>
      <c r="R1138" s="48">
        <f t="shared" si="367"/>
        <v>0</v>
      </c>
      <c r="S1138" s="48">
        <v>0</v>
      </c>
      <c r="T1138" s="48">
        <v>0</v>
      </c>
      <c r="U1138" s="48">
        <f t="shared" si="363"/>
        <v>0</v>
      </c>
      <c r="V1138" s="101"/>
      <c r="W1138" s="136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</row>
    <row r="1139" spans="1:37" ht="85.5" x14ac:dyDescent="0.4">
      <c r="A1139" s="33">
        <v>949</v>
      </c>
      <c r="B1139" s="33">
        <v>5</v>
      </c>
      <c r="C1139" s="101" t="s">
        <v>587</v>
      </c>
      <c r="D1139" s="33" t="s">
        <v>21</v>
      </c>
      <c r="E1139" s="25">
        <v>132</v>
      </c>
      <c r="F1139" s="45">
        <f t="shared" si="394"/>
        <v>495000</v>
      </c>
      <c r="G1139" s="45">
        <f t="shared" si="395"/>
        <v>1293864</v>
      </c>
      <c r="H1139" s="45">
        <f t="shared" si="396"/>
        <v>1788864</v>
      </c>
      <c r="I1139" s="50">
        <v>3750</v>
      </c>
      <c r="J1139" s="50">
        <v>9802</v>
      </c>
      <c r="K1139" s="25"/>
      <c r="L1139" s="100"/>
      <c r="M1139" s="100"/>
      <c r="N1139" s="100"/>
      <c r="O1139" s="52">
        <f t="shared" ref="O1139:O1142" si="398">I1139</f>
        <v>3750</v>
      </c>
      <c r="P1139" s="47">
        <f>E1139*S1139</f>
        <v>633944.52</v>
      </c>
      <c r="Q1139" s="47">
        <f>E1139*T1139</f>
        <v>1657044.84</v>
      </c>
      <c r="R1139" s="48">
        <f t="shared" si="367"/>
        <v>2290989.36</v>
      </c>
      <c r="S1139" s="48">
        <v>4802.6099999999997</v>
      </c>
      <c r="T1139" s="48">
        <v>12553.37</v>
      </c>
      <c r="U1139" s="48">
        <f t="shared" si="363"/>
        <v>17355.98</v>
      </c>
      <c r="V1139" s="101" t="s">
        <v>588</v>
      </c>
      <c r="W1139" s="136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</row>
    <row r="1140" spans="1:37" ht="327.75" x14ac:dyDescent="0.4">
      <c r="A1140" s="33">
        <v>950</v>
      </c>
      <c r="B1140" s="33">
        <v>6</v>
      </c>
      <c r="C1140" s="101" t="s">
        <v>589</v>
      </c>
      <c r="D1140" s="33" t="s">
        <v>21</v>
      </c>
      <c r="E1140" s="25">
        <v>180</v>
      </c>
      <c r="F1140" s="45">
        <f t="shared" si="394"/>
        <v>675000</v>
      </c>
      <c r="G1140" s="45">
        <f t="shared" si="395"/>
        <v>1764360</v>
      </c>
      <c r="H1140" s="45">
        <f t="shared" si="396"/>
        <v>2439360</v>
      </c>
      <c r="I1140" s="50">
        <v>3750</v>
      </c>
      <c r="J1140" s="50">
        <v>9802</v>
      </c>
      <c r="K1140" s="25"/>
      <c r="L1140" s="100"/>
      <c r="M1140" s="100"/>
      <c r="N1140" s="100"/>
      <c r="O1140" s="52">
        <f t="shared" si="398"/>
        <v>3750</v>
      </c>
      <c r="P1140" s="47">
        <f>E1140*S1140</f>
        <v>864469.8</v>
      </c>
      <c r="Q1140" s="47">
        <f>E1140*T1140</f>
        <v>2259606.6</v>
      </c>
      <c r="R1140" s="48">
        <f t="shared" si="367"/>
        <v>3124076.4</v>
      </c>
      <c r="S1140" s="48">
        <v>4802.6099999999997</v>
      </c>
      <c r="T1140" s="48">
        <v>12553.37</v>
      </c>
      <c r="U1140" s="48">
        <f t="shared" si="363"/>
        <v>17355.98</v>
      </c>
      <c r="V1140" s="101" t="s">
        <v>590</v>
      </c>
      <c r="W1140" s="136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</row>
    <row r="1141" spans="1:37" ht="156.75" x14ac:dyDescent="0.4">
      <c r="A1141" s="33">
        <v>951</v>
      </c>
      <c r="B1141" s="33">
        <v>7</v>
      </c>
      <c r="C1141" s="101" t="s">
        <v>591</v>
      </c>
      <c r="D1141" s="33" t="s">
        <v>21</v>
      </c>
      <c r="E1141" s="25">
        <v>2</v>
      </c>
      <c r="F1141" s="45">
        <f t="shared" si="394"/>
        <v>7500</v>
      </c>
      <c r="G1141" s="45">
        <f t="shared" si="395"/>
        <v>19604</v>
      </c>
      <c r="H1141" s="45">
        <f t="shared" si="396"/>
        <v>27104</v>
      </c>
      <c r="I1141" s="50">
        <v>3750</v>
      </c>
      <c r="J1141" s="50">
        <v>9802</v>
      </c>
      <c r="K1141" s="25"/>
      <c r="L1141" s="100"/>
      <c r="M1141" s="100"/>
      <c r="N1141" s="100"/>
      <c r="O1141" s="52">
        <f t="shared" si="398"/>
        <v>3750</v>
      </c>
      <c r="P1141" s="47">
        <f>E1141*S1141</f>
        <v>9605.2199999999993</v>
      </c>
      <c r="Q1141" s="47">
        <f>E1141*T1141</f>
        <v>25106.74</v>
      </c>
      <c r="R1141" s="48">
        <f t="shared" si="367"/>
        <v>34711.96</v>
      </c>
      <c r="S1141" s="48">
        <v>4802.6099999999997</v>
      </c>
      <c r="T1141" s="48">
        <v>12553.37</v>
      </c>
      <c r="U1141" s="48">
        <f t="shared" si="363"/>
        <v>17355.98</v>
      </c>
      <c r="V1141" s="101" t="s">
        <v>592</v>
      </c>
      <c r="W1141" s="136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</row>
    <row r="1142" spans="1:37" ht="128.25" x14ac:dyDescent="0.4">
      <c r="A1142" s="33">
        <v>952</v>
      </c>
      <c r="B1142" s="33">
        <v>8</v>
      </c>
      <c r="C1142" s="101" t="s">
        <v>593</v>
      </c>
      <c r="D1142" s="33" t="s">
        <v>21</v>
      </c>
      <c r="E1142" s="25">
        <v>4</v>
      </c>
      <c r="F1142" s="45">
        <f t="shared" si="394"/>
        <v>15004</v>
      </c>
      <c r="G1142" s="45">
        <f t="shared" si="395"/>
        <v>39208</v>
      </c>
      <c r="H1142" s="45">
        <f t="shared" si="396"/>
        <v>54212</v>
      </c>
      <c r="I1142" s="50">
        <v>3751</v>
      </c>
      <c r="J1142" s="50">
        <v>9802</v>
      </c>
      <c r="K1142" s="25"/>
      <c r="L1142" s="100"/>
      <c r="M1142" s="100"/>
      <c r="N1142" s="100"/>
      <c r="O1142" s="52">
        <f t="shared" si="398"/>
        <v>3751</v>
      </c>
      <c r="P1142" s="47">
        <f>E1142*S1142</f>
        <v>19215.560000000001</v>
      </c>
      <c r="Q1142" s="47">
        <f>E1142*T1142</f>
        <v>50213.48</v>
      </c>
      <c r="R1142" s="48">
        <f t="shared" si="367"/>
        <v>69429.039999999994</v>
      </c>
      <c r="S1142" s="48">
        <v>4803.8900000000003</v>
      </c>
      <c r="T1142" s="48">
        <v>12553.37</v>
      </c>
      <c r="U1142" s="48">
        <f t="shared" si="363"/>
        <v>17357.259999999998</v>
      </c>
      <c r="V1142" s="101" t="s">
        <v>594</v>
      </c>
      <c r="W1142" s="136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</row>
    <row r="1143" spans="1:37" x14ac:dyDescent="0.4">
      <c r="A1143" s="33"/>
      <c r="B1143" s="33"/>
      <c r="C1143" s="34" t="s">
        <v>595</v>
      </c>
      <c r="D1143" s="33"/>
      <c r="E1143" s="25"/>
      <c r="F1143" s="45">
        <f t="shared" si="394"/>
        <v>0</v>
      </c>
      <c r="G1143" s="45">
        <f t="shared" si="395"/>
        <v>0</v>
      </c>
      <c r="H1143" s="45"/>
      <c r="I1143" s="25"/>
      <c r="J1143" s="25"/>
      <c r="K1143" s="25"/>
      <c r="L1143" s="100"/>
      <c r="M1143" s="100"/>
      <c r="N1143" s="100"/>
      <c r="O1143" s="111"/>
      <c r="P1143" s="47">
        <f>E1143*S1143</f>
        <v>0</v>
      </c>
      <c r="Q1143" s="47">
        <f>E1143*T1143</f>
        <v>0</v>
      </c>
      <c r="R1143" s="48">
        <f t="shared" si="367"/>
        <v>0</v>
      </c>
      <c r="S1143" s="48">
        <v>0</v>
      </c>
      <c r="T1143" s="48">
        <v>0</v>
      </c>
      <c r="U1143" s="48">
        <f t="shared" si="363"/>
        <v>0</v>
      </c>
      <c r="V1143" s="101"/>
      <c r="W1143" s="136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</row>
    <row r="1144" spans="1:37" ht="28.5" x14ac:dyDescent="0.4">
      <c r="A1144" s="33">
        <v>953</v>
      </c>
      <c r="B1144" s="33">
        <v>9</v>
      </c>
      <c r="C1144" s="31" t="s">
        <v>596</v>
      </c>
      <c r="D1144" s="33" t="s">
        <v>24</v>
      </c>
      <c r="E1144" s="25">
        <v>160</v>
      </c>
      <c r="F1144" s="45">
        <f t="shared" si="394"/>
        <v>240000</v>
      </c>
      <c r="G1144" s="45">
        <f t="shared" si="395"/>
        <v>213280</v>
      </c>
      <c r="H1144" s="45">
        <f t="shared" ref="H1144:H1145" si="399">F1144+G1144</f>
        <v>453280</v>
      </c>
      <c r="I1144" s="50">
        <v>1500</v>
      </c>
      <c r="J1144" s="50">
        <v>1333</v>
      </c>
      <c r="K1144" s="25"/>
      <c r="L1144" s="100"/>
      <c r="M1144" s="100"/>
      <c r="N1144" s="100"/>
      <c r="O1144" s="52">
        <f t="shared" ref="O1144:O1145" si="400">I1144</f>
        <v>1500</v>
      </c>
      <c r="P1144" s="47">
        <f>E1144*S1144</f>
        <v>307366.40000000002</v>
      </c>
      <c r="Q1144" s="47">
        <f>E1144*T1144</f>
        <v>273147.2</v>
      </c>
      <c r="R1144" s="48">
        <f t="shared" si="367"/>
        <v>580513.6</v>
      </c>
      <c r="S1144" s="48">
        <v>1921.04</v>
      </c>
      <c r="T1144" s="48">
        <v>1707.17</v>
      </c>
      <c r="U1144" s="48">
        <f t="shared" si="363"/>
        <v>3628.21</v>
      </c>
      <c r="V1144" s="101" t="s">
        <v>597</v>
      </c>
      <c r="W1144" s="136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</row>
    <row r="1145" spans="1:37" x14ac:dyDescent="0.4">
      <c r="A1145" s="33">
        <v>954</v>
      </c>
      <c r="B1145" s="33">
        <v>10</v>
      </c>
      <c r="C1145" s="31" t="s">
        <v>598</v>
      </c>
      <c r="D1145" s="33" t="s">
        <v>21</v>
      </c>
      <c r="E1145" s="25">
        <v>64</v>
      </c>
      <c r="F1145" s="45">
        <f t="shared" si="394"/>
        <v>240000</v>
      </c>
      <c r="G1145" s="108">
        <f t="shared" si="395"/>
        <v>49088</v>
      </c>
      <c r="H1145" s="45">
        <f t="shared" si="399"/>
        <v>289088</v>
      </c>
      <c r="I1145" s="50">
        <v>3750</v>
      </c>
      <c r="J1145" s="50">
        <v>767</v>
      </c>
      <c r="K1145" s="25"/>
      <c r="L1145" s="100"/>
      <c r="M1145" s="100"/>
      <c r="N1145" s="100"/>
      <c r="O1145" s="52">
        <f t="shared" si="400"/>
        <v>3750</v>
      </c>
      <c r="P1145" s="47">
        <f>E1145*S1145</f>
        <v>307367.03999999998</v>
      </c>
      <c r="Q1145" s="47">
        <f>E1145*T1145</f>
        <v>62866.559999999998</v>
      </c>
      <c r="R1145" s="48">
        <f t="shared" si="367"/>
        <v>370233.59999999998</v>
      </c>
      <c r="S1145" s="48">
        <v>4802.6099999999997</v>
      </c>
      <c r="T1145" s="48">
        <v>982.29</v>
      </c>
      <c r="U1145" s="48">
        <f t="shared" si="363"/>
        <v>5784.9</v>
      </c>
      <c r="V1145" s="101" t="s">
        <v>599</v>
      </c>
      <c r="W1145" s="136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</row>
    <row r="1146" spans="1:37" x14ac:dyDescent="0.4">
      <c r="A1146" s="33"/>
      <c r="B1146" s="33"/>
      <c r="C1146" s="34" t="s">
        <v>600</v>
      </c>
      <c r="D1146" s="33"/>
      <c r="E1146" s="25"/>
      <c r="F1146" s="45">
        <f t="shared" si="394"/>
        <v>0</v>
      </c>
      <c r="G1146" s="45">
        <f t="shared" si="395"/>
        <v>0</v>
      </c>
      <c r="H1146" s="45"/>
      <c r="I1146" s="25"/>
      <c r="J1146" s="25"/>
      <c r="K1146" s="25"/>
      <c r="L1146" s="100"/>
      <c r="M1146" s="100"/>
      <c r="N1146" s="100"/>
      <c r="O1146" s="111"/>
      <c r="P1146" s="47">
        <f>E1146*S1146</f>
        <v>0</v>
      </c>
      <c r="Q1146" s="47">
        <f>E1146*T1146</f>
        <v>0</v>
      </c>
      <c r="R1146" s="48">
        <f t="shared" si="367"/>
        <v>0</v>
      </c>
      <c r="S1146" s="48">
        <v>0</v>
      </c>
      <c r="T1146" s="48">
        <v>0</v>
      </c>
      <c r="U1146" s="48">
        <f t="shared" si="363"/>
        <v>0</v>
      </c>
      <c r="V1146" s="101"/>
      <c r="W1146" s="136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</row>
    <row r="1147" spans="1:37" ht="28.5" x14ac:dyDescent="0.4">
      <c r="A1147" s="33">
        <v>955</v>
      </c>
      <c r="B1147" s="33">
        <v>11</v>
      </c>
      <c r="C1147" s="31" t="s">
        <v>601</v>
      </c>
      <c r="D1147" s="33" t="s">
        <v>602</v>
      </c>
      <c r="E1147" s="25">
        <v>1</v>
      </c>
      <c r="F1147" s="45">
        <f t="shared" si="394"/>
        <v>237500</v>
      </c>
      <c r="G1147" s="45">
        <f t="shared" si="395"/>
        <v>0</v>
      </c>
      <c r="H1147" s="45">
        <f>F1147+G1147</f>
        <v>237500</v>
      </c>
      <c r="I1147" s="25">
        <f>2.5*95000</f>
        <v>237500</v>
      </c>
      <c r="J1147" s="25">
        <v>0</v>
      </c>
      <c r="K1147" s="25"/>
      <c r="L1147" s="100"/>
      <c r="M1147" s="100"/>
      <c r="N1147" s="100"/>
      <c r="O1147" s="52">
        <f>I1147</f>
        <v>237500</v>
      </c>
      <c r="P1147" s="47">
        <f>E1147*S1147</f>
        <v>304165.05</v>
      </c>
      <c r="Q1147" s="47">
        <f>E1147*T1147</f>
        <v>0</v>
      </c>
      <c r="R1147" s="48">
        <f t="shared" si="367"/>
        <v>304165.05</v>
      </c>
      <c r="S1147" s="48">
        <v>304165.05</v>
      </c>
      <c r="T1147" s="48">
        <v>0</v>
      </c>
      <c r="U1147" s="48">
        <f t="shared" si="363"/>
        <v>304165.05</v>
      </c>
      <c r="V1147" s="101"/>
      <c r="W1147" s="136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</row>
    <row r="1148" spans="1:37" s="23" customFormat="1" x14ac:dyDescent="0.4">
      <c r="A1148" s="39"/>
      <c r="B1148" s="39"/>
      <c r="C1148" s="139" t="s">
        <v>603</v>
      </c>
      <c r="D1148" s="39"/>
      <c r="E1148" s="35"/>
      <c r="F1148" s="59">
        <f t="shared" ref="F1148:H1148" si="401">SUM(F1150:F1163)</f>
        <v>848052</v>
      </c>
      <c r="G1148" s="59">
        <f t="shared" si="401"/>
        <v>7106484</v>
      </c>
      <c r="H1148" s="59">
        <f t="shared" si="401"/>
        <v>7954536</v>
      </c>
      <c r="I1148" s="35"/>
      <c r="J1148" s="35"/>
      <c r="K1148" s="35"/>
      <c r="L1148" s="39"/>
      <c r="M1148" s="39"/>
      <c r="N1148" s="39"/>
      <c r="O1148" s="35"/>
      <c r="P1148" s="59"/>
      <c r="Q1148" s="59"/>
      <c r="R1148" s="59"/>
      <c r="S1148" s="48">
        <v>0</v>
      </c>
      <c r="T1148" s="48">
        <v>0</v>
      </c>
      <c r="U1148" s="48">
        <f t="shared" si="363"/>
        <v>0</v>
      </c>
      <c r="V1148" s="17"/>
      <c r="W1148" s="21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</row>
    <row r="1149" spans="1:37" x14ac:dyDescent="0.4">
      <c r="A1149" s="33"/>
      <c r="B1149" s="33"/>
      <c r="C1149" s="34" t="s">
        <v>604</v>
      </c>
      <c r="D1149" s="33"/>
      <c r="E1149" s="25"/>
      <c r="F1149" s="45">
        <f t="shared" ref="F1149:F1157" si="402">E1149*I1149</f>
        <v>0</v>
      </c>
      <c r="G1149" s="45">
        <f t="shared" ref="G1149:G1163" si="403">E1149*J1149</f>
        <v>0</v>
      </c>
      <c r="H1149" s="45"/>
      <c r="I1149" s="25"/>
      <c r="J1149" s="25"/>
      <c r="K1149" s="25"/>
      <c r="L1149" s="100"/>
      <c r="M1149" s="100"/>
      <c r="N1149" s="100"/>
      <c r="O1149" s="111"/>
      <c r="P1149" s="47">
        <f>E1149*S1149</f>
        <v>0</v>
      </c>
      <c r="Q1149" s="47">
        <f>E1149*T1149</f>
        <v>0</v>
      </c>
      <c r="R1149" s="48">
        <f t="shared" si="367"/>
        <v>0</v>
      </c>
      <c r="S1149" s="48">
        <v>0</v>
      </c>
      <c r="T1149" s="48">
        <v>0</v>
      </c>
      <c r="U1149" s="48">
        <f t="shared" si="363"/>
        <v>0</v>
      </c>
      <c r="V1149" s="101"/>
      <c r="W1149" s="136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</row>
    <row r="1150" spans="1:37" ht="71.25" x14ac:dyDescent="0.4">
      <c r="A1150" s="33">
        <v>956</v>
      </c>
      <c r="B1150" s="33">
        <v>12</v>
      </c>
      <c r="C1150" s="31" t="s">
        <v>605</v>
      </c>
      <c r="D1150" s="33" t="s">
        <v>21</v>
      </c>
      <c r="E1150" s="25">
        <v>27</v>
      </c>
      <c r="F1150" s="45">
        <f t="shared" si="402"/>
        <v>337500</v>
      </c>
      <c r="G1150" s="45">
        <f t="shared" si="403"/>
        <v>6577740</v>
      </c>
      <c r="H1150" s="45">
        <f t="shared" ref="H1150:H1154" si="404">F1150+G1150</f>
        <v>6915240</v>
      </c>
      <c r="I1150" s="50">
        <v>12500</v>
      </c>
      <c r="J1150" s="67">
        <v>243620</v>
      </c>
      <c r="K1150" s="25"/>
      <c r="L1150" s="100"/>
      <c r="M1150" s="100"/>
      <c r="N1150" s="100"/>
      <c r="O1150" s="52">
        <f>I1150</f>
        <v>12500</v>
      </c>
      <c r="P1150" s="47">
        <f>E1150*S1150</f>
        <v>432234.63</v>
      </c>
      <c r="Q1150" s="47">
        <f>E1150*T1150</f>
        <v>8424078.3000000007</v>
      </c>
      <c r="R1150" s="48">
        <f t="shared" si="367"/>
        <v>8856312.9299999997</v>
      </c>
      <c r="S1150" s="48">
        <v>16008.69</v>
      </c>
      <c r="T1150" s="48">
        <v>312002.90000000002</v>
      </c>
      <c r="U1150" s="48">
        <f t="shared" si="363"/>
        <v>328011.59000000003</v>
      </c>
      <c r="V1150" s="101" t="s">
        <v>606</v>
      </c>
      <c r="W1150" s="136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</row>
    <row r="1151" spans="1:37" ht="42.75" x14ac:dyDescent="0.4">
      <c r="A1151" s="33">
        <v>957</v>
      </c>
      <c r="B1151" s="33">
        <v>13</v>
      </c>
      <c r="C1151" s="31" t="s">
        <v>607</v>
      </c>
      <c r="D1151" s="33" t="s">
        <v>21</v>
      </c>
      <c r="E1151" s="25">
        <v>135</v>
      </c>
      <c r="F1151" s="54">
        <f t="shared" si="402"/>
        <v>0</v>
      </c>
      <c r="G1151" s="54">
        <f t="shared" si="403"/>
        <v>0</v>
      </c>
      <c r="H1151" s="54">
        <f t="shared" si="404"/>
        <v>0</v>
      </c>
      <c r="I1151" s="50"/>
      <c r="J1151" s="50"/>
      <c r="K1151" s="25"/>
      <c r="L1151" s="100"/>
      <c r="M1151" s="100"/>
      <c r="N1151" s="100"/>
      <c r="O1151" s="111"/>
      <c r="P1151" s="47">
        <f>E1151*S1151</f>
        <v>0</v>
      </c>
      <c r="Q1151" s="47">
        <f>E1151*T1151</f>
        <v>0</v>
      </c>
      <c r="R1151" s="48">
        <f t="shared" si="367"/>
        <v>0</v>
      </c>
      <c r="S1151" s="48">
        <v>0</v>
      </c>
      <c r="T1151" s="48">
        <v>0</v>
      </c>
      <c r="U1151" s="48">
        <f t="shared" si="363"/>
        <v>0</v>
      </c>
      <c r="V1151" s="101" t="s">
        <v>608</v>
      </c>
      <c r="W1151" s="136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</row>
    <row r="1152" spans="1:37" ht="28.5" x14ac:dyDescent="0.4">
      <c r="A1152" s="33">
        <v>958</v>
      </c>
      <c r="B1152" s="33">
        <v>14</v>
      </c>
      <c r="C1152" s="31" t="s">
        <v>609</v>
      </c>
      <c r="D1152" s="33" t="s">
        <v>21</v>
      </c>
      <c r="E1152" s="25">
        <v>14</v>
      </c>
      <c r="F1152" s="54">
        <f t="shared" si="402"/>
        <v>0</v>
      </c>
      <c r="G1152" s="54">
        <f t="shared" si="403"/>
        <v>0</v>
      </c>
      <c r="H1152" s="54">
        <f t="shared" si="404"/>
        <v>0</v>
      </c>
      <c r="I1152" s="50"/>
      <c r="J1152" s="50"/>
      <c r="K1152" s="25"/>
      <c r="L1152" s="100"/>
      <c r="M1152" s="100"/>
      <c r="N1152" s="100"/>
      <c r="O1152" s="111"/>
      <c r="P1152" s="47">
        <f>E1152*S1152</f>
        <v>0</v>
      </c>
      <c r="Q1152" s="47">
        <f>E1152*T1152</f>
        <v>0</v>
      </c>
      <c r="R1152" s="48">
        <f t="shared" si="367"/>
        <v>0</v>
      </c>
      <c r="S1152" s="48">
        <v>0</v>
      </c>
      <c r="T1152" s="48">
        <v>0</v>
      </c>
      <c r="U1152" s="48">
        <f t="shared" si="363"/>
        <v>0</v>
      </c>
      <c r="V1152" s="101" t="s">
        <v>610</v>
      </c>
      <c r="W1152" s="136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</row>
    <row r="1153" spans="1:37" ht="57" x14ac:dyDescent="0.4">
      <c r="A1153" s="33">
        <v>959</v>
      </c>
      <c r="B1153" s="33">
        <v>15</v>
      </c>
      <c r="C1153" s="31" t="s">
        <v>611</v>
      </c>
      <c r="D1153" s="33" t="s">
        <v>24</v>
      </c>
      <c r="E1153" s="25">
        <v>216</v>
      </c>
      <c r="F1153" s="54">
        <f t="shared" si="402"/>
        <v>0</v>
      </c>
      <c r="G1153" s="54">
        <f t="shared" si="403"/>
        <v>0</v>
      </c>
      <c r="H1153" s="54">
        <f t="shared" si="404"/>
        <v>0</v>
      </c>
      <c r="I1153" s="50"/>
      <c r="J1153" s="50"/>
      <c r="K1153" s="25"/>
      <c r="L1153" s="100"/>
      <c r="M1153" s="100"/>
      <c r="N1153" s="100"/>
      <c r="O1153" s="111"/>
      <c r="P1153" s="47">
        <f>E1153*S1153</f>
        <v>0</v>
      </c>
      <c r="Q1153" s="47">
        <f>E1153*T1153</f>
        <v>0</v>
      </c>
      <c r="R1153" s="48">
        <f t="shared" si="367"/>
        <v>0</v>
      </c>
      <c r="S1153" s="48">
        <v>0</v>
      </c>
      <c r="T1153" s="48">
        <v>0</v>
      </c>
      <c r="U1153" s="48">
        <f t="shared" si="363"/>
        <v>0</v>
      </c>
      <c r="V1153" s="101" t="s">
        <v>612</v>
      </c>
      <c r="W1153" s="136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</row>
    <row r="1154" spans="1:37" x14ac:dyDescent="0.4">
      <c r="A1154" s="33">
        <v>960</v>
      </c>
      <c r="B1154" s="33">
        <v>16</v>
      </c>
      <c r="C1154" s="31" t="s">
        <v>598</v>
      </c>
      <c r="D1154" s="33" t="s">
        <v>21</v>
      </c>
      <c r="E1154" s="25">
        <v>108</v>
      </c>
      <c r="F1154" s="45">
        <f t="shared" si="402"/>
        <v>405000</v>
      </c>
      <c r="G1154" s="45">
        <f t="shared" si="403"/>
        <v>337500</v>
      </c>
      <c r="H1154" s="140">
        <f t="shared" si="404"/>
        <v>742500</v>
      </c>
      <c r="I1154" s="50">
        <v>3750</v>
      </c>
      <c r="J1154" s="67">
        <v>3125</v>
      </c>
      <c r="K1154" s="25"/>
      <c r="L1154" s="100"/>
      <c r="M1154" s="100"/>
      <c r="N1154" s="100"/>
      <c r="O1154" s="52">
        <f>I1154</f>
        <v>3750</v>
      </c>
      <c r="P1154" s="47">
        <f>E1154*S1154</f>
        <v>518681.88</v>
      </c>
      <c r="Q1154" s="47">
        <f>E1154*T1154</f>
        <v>432234.36</v>
      </c>
      <c r="R1154" s="48">
        <f t="shared" si="367"/>
        <v>950916.24</v>
      </c>
      <c r="S1154" s="48">
        <v>4802.6099999999997</v>
      </c>
      <c r="T1154" s="48">
        <v>4002.17</v>
      </c>
      <c r="U1154" s="48">
        <f t="shared" si="363"/>
        <v>8804.7800000000007</v>
      </c>
      <c r="V1154" s="101" t="s">
        <v>613</v>
      </c>
      <c r="W1154" s="136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</row>
    <row r="1155" spans="1:37" ht="28.5" x14ac:dyDescent="0.4">
      <c r="A1155" s="33"/>
      <c r="B1155" s="33"/>
      <c r="C1155" s="34" t="s">
        <v>614</v>
      </c>
      <c r="D1155" s="33"/>
      <c r="E1155" s="25"/>
      <c r="F1155" s="45">
        <f t="shared" si="402"/>
        <v>0</v>
      </c>
      <c r="G1155" s="45">
        <f t="shared" si="403"/>
        <v>0</v>
      </c>
      <c r="H1155" s="45"/>
      <c r="I1155" s="25"/>
      <c r="J1155" s="25"/>
      <c r="K1155" s="25"/>
      <c r="L1155" s="100"/>
      <c r="M1155" s="100"/>
      <c r="N1155" s="100"/>
      <c r="O1155" s="111"/>
      <c r="P1155" s="47">
        <f>E1155*S1155</f>
        <v>0</v>
      </c>
      <c r="Q1155" s="47">
        <f>E1155*T1155</f>
        <v>0</v>
      </c>
      <c r="R1155" s="48">
        <f t="shared" si="367"/>
        <v>0</v>
      </c>
      <c r="S1155" s="48">
        <v>0</v>
      </c>
      <c r="T1155" s="48">
        <v>0</v>
      </c>
      <c r="U1155" s="48">
        <f t="shared" si="363"/>
        <v>0</v>
      </c>
      <c r="V1155" s="101"/>
      <c r="W1155" s="136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</row>
    <row r="1156" spans="1:37" ht="28.5" x14ac:dyDescent="0.4">
      <c r="A1156" s="33">
        <v>961</v>
      </c>
      <c r="B1156" s="33">
        <v>17</v>
      </c>
      <c r="C1156" s="31" t="s">
        <v>615</v>
      </c>
      <c r="D1156" s="33" t="s">
        <v>21</v>
      </c>
      <c r="E1156" s="25">
        <v>1</v>
      </c>
      <c r="F1156" s="45">
        <f t="shared" si="402"/>
        <v>6250</v>
      </c>
      <c r="G1156" s="45">
        <f t="shared" si="403"/>
        <v>15100</v>
      </c>
      <c r="H1156" s="45">
        <f t="shared" ref="H1156:H1161" si="405">F1156+G1156</f>
        <v>21350</v>
      </c>
      <c r="I1156" s="50">
        <v>6250</v>
      </c>
      <c r="J1156" s="67">
        <v>15100</v>
      </c>
      <c r="K1156" s="25"/>
      <c r="L1156" s="100"/>
      <c r="M1156" s="100"/>
      <c r="N1156" s="100"/>
      <c r="O1156" s="52">
        <f t="shared" ref="O1156:O1161" si="406">I1156</f>
        <v>6250</v>
      </c>
      <c r="P1156" s="47">
        <f>E1156*S1156</f>
        <v>8004.34</v>
      </c>
      <c r="Q1156" s="47">
        <f>E1156*T1156</f>
        <v>19338.490000000002</v>
      </c>
      <c r="R1156" s="48">
        <f t="shared" si="367"/>
        <v>27342.83</v>
      </c>
      <c r="S1156" s="48">
        <v>8004.34</v>
      </c>
      <c r="T1156" s="48">
        <v>19338.490000000002</v>
      </c>
      <c r="U1156" s="48">
        <f t="shared" si="363"/>
        <v>27342.83</v>
      </c>
      <c r="V1156" s="101" t="s">
        <v>616</v>
      </c>
      <c r="W1156" s="136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</row>
    <row r="1157" spans="1:37" ht="28.5" x14ac:dyDescent="0.4">
      <c r="A1157" s="33">
        <v>962</v>
      </c>
      <c r="B1157" s="33">
        <v>18</v>
      </c>
      <c r="C1157" s="31" t="s">
        <v>617</v>
      </c>
      <c r="D1157" s="33" t="s">
        <v>21</v>
      </c>
      <c r="E1157" s="25">
        <v>2</v>
      </c>
      <c r="F1157" s="45">
        <f t="shared" si="402"/>
        <v>2500</v>
      </c>
      <c r="G1157" s="45">
        <f t="shared" si="403"/>
        <v>0</v>
      </c>
      <c r="H1157" s="45">
        <f t="shared" si="405"/>
        <v>2500</v>
      </c>
      <c r="I1157" s="50">
        <v>1250</v>
      </c>
      <c r="J1157" s="50"/>
      <c r="K1157" s="25"/>
      <c r="L1157" s="100"/>
      <c r="M1157" s="100"/>
      <c r="N1157" s="100"/>
      <c r="O1157" s="52">
        <f t="shared" si="406"/>
        <v>1250</v>
      </c>
      <c r="P1157" s="47">
        <f>E1157*S1157</f>
        <v>3201.74</v>
      </c>
      <c r="Q1157" s="47">
        <f>E1157*T1157</f>
        <v>0</v>
      </c>
      <c r="R1157" s="48">
        <f t="shared" si="367"/>
        <v>3201.74</v>
      </c>
      <c r="S1157" s="48">
        <v>1600.87</v>
      </c>
      <c r="T1157" s="48">
        <v>0</v>
      </c>
      <c r="U1157" s="48">
        <f t="shared" si="363"/>
        <v>1600.87</v>
      </c>
      <c r="V1157" s="101" t="s">
        <v>618</v>
      </c>
      <c r="W1157" s="136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</row>
    <row r="1158" spans="1:37" ht="28.5" x14ac:dyDescent="0.4">
      <c r="A1158" s="33">
        <v>963</v>
      </c>
      <c r="B1158" s="33">
        <v>19</v>
      </c>
      <c r="C1158" s="31" t="s">
        <v>619</v>
      </c>
      <c r="D1158" s="33" t="s">
        <v>21</v>
      </c>
      <c r="E1158" s="25">
        <v>1</v>
      </c>
      <c r="F1158" s="45">
        <f>E1158*I1157</f>
        <v>1250</v>
      </c>
      <c r="G1158" s="45">
        <f t="shared" si="403"/>
        <v>0</v>
      </c>
      <c r="H1158" s="45">
        <f t="shared" si="405"/>
        <v>1250</v>
      </c>
      <c r="I1158" s="50">
        <v>1250</v>
      </c>
      <c r="J1158" s="50"/>
      <c r="K1158" s="25"/>
      <c r="L1158" s="100"/>
      <c r="M1158" s="100"/>
      <c r="N1158" s="100"/>
      <c r="O1158" s="52">
        <f t="shared" si="406"/>
        <v>1250</v>
      </c>
      <c r="P1158" s="47">
        <f>E1158*S1158</f>
        <v>1600.87</v>
      </c>
      <c r="Q1158" s="47">
        <f>E1158*T1158</f>
        <v>0</v>
      </c>
      <c r="R1158" s="48">
        <f t="shared" si="367"/>
        <v>1600.87</v>
      </c>
      <c r="S1158" s="48">
        <v>1600.87</v>
      </c>
      <c r="T1158" s="48">
        <v>0</v>
      </c>
      <c r="U1158" s="48">
        <f t="shared" si="363"/>
        <v>1600.87</v>
      </c>
      <c r="V1158" s="101" t="s">
        <v>620</v>
      </c>
      <c r="W1158" s="136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</row>
    <row r="1159" spans="1:37" ht="42.75" x14ac:dyDescent="0.4">
      <c r="A1159" s="33">
        <v>964</v>
      </c>
      <c r="B1159" s="33">
        <v>20</v>
      </c>
      <c r="C1159" s="31" t="s">
        <v>621</v>
      </c>
      <c r="D1159" s="33" t="s">
        <v>24</v>
      </c>
      <c r="E1159" s="25">
        <v>8</v>
      </c>
      <c r="F1159" s="45">
        <f t="shared" ref="F1159:F1163" si="407">E1159*I1159</f>
        <v>536</v>
      </c>
      <c r="G1159" s="45">
        <f t="shared" si="403"/>
        <v>0</v>
      </c>
      <c r="H1159" s="45">
        <f t="shared" si="405"/>
        <v>536</v>
      </c>
      <c r="I1159" s="50">
        <v>67</v>
      </c>
      <c r="J1159" s="50"/>
      <c r="K1159" s="25"/>
      <c r="L1159" s="100"/>
      <c r="M1159" s="100"/>
      <c r="N1159" s="100"/>
      <c r="O1159" s="52">
        <f t="shared" si="406"/>
        <v>67</v>
      </c>
      <c r="P1159" s="47">
        <f>E1159*S1159</f>
        <v>686.48</v>
      </c>
      <c r="Q1159" s="47">
        <f>E1159*T1159</f>
        <v>0</v>
      </c>
      <c r="R1159" s="48">
        <f t="shared" si="367"/>
        <v>686.48</v>
      </c>
      <c r="S1159" s="48">
        <v>85.81</v>
      </c>
      <c r="T1159" s="48">
        <v>0</v>
      </c>
      <c r="U1159" s="48">
        <f t="shared" si="363"/>
        <v>85.81</v>
      </c>
      <c r="V1159" s="101" t="s">
        <v>622</v>
      </c>
      <c r="W1159" s="136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</row>
    <row r="1160" spans="1:37" ht="85.5" x14ac:dyDescent="0.4">
      <c r="A1160" s="33">
        <v>965</v>
      </c>
      <c r="B1160" s="33">
        <v>21</v>
      </c>
      <c r="C1160" s="31" t="s">
        <v>623</v>
      </c>
      <c r="D1160" s="33" t="s">
        <v>24</v>
      </c>
      <c r="E1160" s="25">
        <v>1</v>
      </c>
      <c r="F1160" s="45">
        <f t="shared" si="407"/>
        <v>302</v>
      </c>
      <c r="G1160" s="45">
        <f t="shared" si="403"/>
        <v>0</v>
      </c>
      <c r="H1160" s="45">
        <f t="shared" si="405"/>
        <v>302</v>
      </c>
      <c r="I1160" s="50">
        <v>302</v>
      </c>
      <c r="J1160" s="50"/>
      <c r="K1160" s="25"/>
      <c r="L1160" s="100"/>
      <c r="M1160" s="100"/>
      <c r="N1160" s="100"/>
      <c r="O1160" s="52">
        <f t="shared" si="406"/>
        <v>302</v>
      </c>
      <c r="P1160" s="47">
        <f>E1160*S1160</f>
        <v>386.77</v>
      </c>
      <c r="Q1160" s="47">
        <f>E1160*T1160</f>
        <v>0</v>
      </c>
      <c r="R1160" s="48">
        <f t="shared" si="367"/>
        <v>386.77</v>
      </c>
      <c r="S1160" s="48">
        <v>386.77</v>
      </c>
      <c r="T1160" s="48">
        <v>0</v>
      </c>
      <c r="U1160" s="48">
        <f t="shared" si="363"/>
        <v>386.77</v>
      </c>
      <c r="V1160" s="101" t="s">
        <v>624</v>
      </c>
      <c r="W1160" s="136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</row>
    <row r="1161" spans="1:37" ht="57" x14ac:dyDescent="0.4">
      <c r="A1161" s="33">
        <v>966</v>
      </c>
      <c r="B1161" s="33">
        <v>22</v>
      </c>
      <c r="C1161" s="31" t="s">
        <v>625</v>
      </c>
      <c r="D1161" s="33" t="s">
        <v>24</v>
      </c>
      <c r="E1161" s="25">
        <v>32</v>
      </c>
      <c r="F1161" s="45">
        <f t="shared" si="407"/>
        <v>9664</v>
      </c>
      <c r="G1161" s="45">
        <f t="shared" si="403"/>
        <v>3776</v>
      </c>
      <c r="H1161" s="45">
        <f t="shared" si="405"/>
        <v>13440</v>
      </c>
      <c r="I1161" s="50">
        <v>302</v>
      </c>
      <c r="J1161" s="50">
        <v>118</v>
      </c>
      <c r="K1161" s="25"/>
      <c r="L1161" s="100"/>
      <c r="M1161" s="100"/>
      <c r="N1161" s="100"/>
      <c r="O1161" s="52">
        <f t="shared" si="406"/>
        <v>302</v>
      </c>
      <c r="P1161" s="47">
        <f>E1161*S1161</f>
        <v>12376.64</v>
      </c>
      <c r="Q1161" s="47">
        <f>E1161*T1161</f>
        <v>4835.84</v>
      </c>
      <c r="R1161" s="48">
        <f t="shared" si="367"/>
        <v>17212.48</v>
      </c>
      <c r="S1161" s="48">
        <v>386.77</v>
      </c>
      <c r="T1161" s="48">
        <v>151.12</v>
      </c>
      <c r="U1161" s="48">
        <f t="shared" ref="U1161:U1224" si="408">S1161+T1161</f>
        <v>537.89</v>
      </c>
      <c r="V1161" s="101" t="s">
        <v>626</v>
      </c>
      <c r="W1161" s="136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</row>
    <row r="1162" spans="1:37" x14ac:dyDescent="0.4">
      <c r="A1162" s="33"/>
      <c r="B1162" s="33"/>
      <c r="C1162" s="34" t="s">
        <v>627</v>
      </c>
      <c r="D1162" s="33"/>
      <c r="E1162" s="25"/>
      <c r="F1162" s="45">
        <f t="shared" si="407"/>
        <v>0</v>
      </c>
      <c r="G1162" s="45">
        <f t="shared" si="403"/>
        <v>0</v>
      </c>
      <c r="H1162" s="45"/>
      <c r="I1162" s="25"/>
      <c r="J1162" s="25"/>
      <c r="K1162" s="25"/>
      <c r="L1162" s="100"/>
      <c r="M1162" s="100"/>
      <c r="N1162" s="100"/>
      <c r="O1162" s="111"/>
      <c r="P1162" s="47">
        <f>E1162*S1162</f>
        <v>0</v>
      </c>
      <c r="Q1162" s="47">
        <f>E1162*T1162</f>
        <v>0</v>
      </c>
      <c r="R1162" s="48">
        <f t="shared" ref="R1162:R1225" si="409">P1162+Q1162</f>
        <v>0</v>
      </c>
      <c r="S1162" s="48">
        <v>0</v>
      </c>
      <c r="T1162" s="48">
        <v>0</v>
      </c>
      <c r="U1162" s="48">
        <f t="shared" si="408"/>
        <v>0</v>
      </c>
      <c r="V1162" s="101"/>
      <c r="W1162" s="136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</row>
    <row r="1163" spans="1:37" ht="409.5" x14ac:dyDescent="0.4">
      <c r="A1163" s="33">
        <v>967</v>
      </c>
      <c r="B1163" s="33">
        <v>23</v>
      </c>
      <c r="C1163" s="31" t="s">
        <v>628</v>
      </c>
      <c r="D1163" s="33" t="s">
        <v>24</v>
      </c>
      <c r="E1163" s="25">
        <v>81</v>
      </c>
      <c r="F1163" s="45">
        <f t="shared" si="407"/>
        <v>85050</v>
      </c>
      <c r="G1163" s="45">
        <f t="shared" si="403"/>
        <v>172368</v>
      </c>
      <c r="H1163" s="45">
        <f>F1163+G1163</f>
        <v>257418</v>
      </c>
      <c r="I1163" s="50">
        <v>1050</v>
      </c>
      <c r="J1163" s="50">
        <v>2128</v>
      </c>
      <c r="K1163" s="25"/>
      <c r="L1163" s="100"/>
      <c r="M1163" s="100"/>
      <c r="N1163" s="100"/>
      <c r="O1163" s="52">
        <f>I1163</f>
        <v>1050</v>
      </c>
      <c r="P1163" s="47">
        <f>E1163*S1163</f>
        <v>108923.13</v>
      </c>
      <c r="Q1163" s="47">
        <f>E1163*T1163</f>
        <v>220750.92</v>
      </c>
      <c r="R1163" s="48">
        <f t="shared" si="409"/>
        <v>329674.05</v>
      </c>
      <c r="S1163" s="48">
        <v>1344.73</v>
      </c>
      <c r="T1163" s="48">
        <v>2725.32</v>
      </c>
      <c r="U1163" s="48">
        <f t="shared" si="408"/>
        <v>4070.05</v>
      </c>
      <c r="V1163" s="101" t="s">
        <v>629</v>
      </c>
      <c r="W1163" s="136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</row>
    <row r="1164" spans="1:37" ht="28.5" x14ac:dyDescent="0.4">
      <c r="A1164" s="33"/>
      <c r="B1164" s="33"/>
      <c r="C1164" s="110" t="s">
        <v>630</v>
      </c>
      <c r="D1164" s="33"/>
      <c r="E1164" s="25"/>
      <c r="F1164" s="59">
        <f>SUM(F1167:F1191)</f>
        <v>3279971.32</v>
      </c>
      <c r="G1164" s="59">
        <f t="shared" ref="G1164:H1164" si="410">SUM(G1167:G1191)</f>
        <v>6702580</v>
      </c>
      <c r="H1164" s="59">
        <f t="shared" si="410"/>
        <v>9982551.3200000003</v>
      </c>
      <c r="I1164" s="25"/>
      <c r="J1164" s="25"/>
      <c r="K1164" s="25"/>
      <c r="L1164" s="33"/>
      <c r="M1164" s="33"/>
      <c r="N1164" s="33"/>
      <c r="O1164" s="25"/>
      <c r="P1164" s="59"/>
      <c r="Q1164" s="59"/>
      <c r="R1164" s="59"/>
      <c r="S1164" s="48">
        <v>0</v>
      </c>
      <c r="T1164" s="48">
        <v>0</v>
      </c>
      <c r="U1164" s="48">
        <f t="shared" si="408"/>
        <v>0</v>
      </c>
      <c r="V1164" s="36"/>
      <c r="W1164" s="32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</row>
    <row r="1165" spans="1:37" ht="28.5" x14ac:dyDescent="0.4">
      <c r="A1165" s="33"/>
      <c r="B1165" s="33"/>
      <c r="C1165" s="141" t="s">
        <v>631</v>
      </c>
      <c r="D1165" s="33"/>
      <c r="E1165" s="25"/>
      <c r="F1165" s="24"/>
      <c r="G1165" s="24"/>
      <c r="H1165" s="24"/>
      <c r="I1165" s="25"/>
      <c r="J1165" s="25"/>
      <c r="K1165" s="25"/>
      <c r="L1165" s="100"/>
      <c r="M1165" s="100"/>
      <c r="N1165" s="100"/>
      <c r="O1165" s="111"/>
      <c r="P1165" s="47">
        <f>E1165*S1165</f>
        <v>0</v>
      </c>
      <c r="Q1165" s="47">
        <f>E1165*T1165</f>
        <v>0</v>
      </c>
      <c r="R1165" s="48">
        <f t="shared" si="409"/>
        <v>0</v>
      </c>
      <c r="S1165" s="48">
        <v>0</v>
      </c>
      <c r="T1165" s="48">
        <v>0</v>
      </c>
      <c r="U1165" s="48">
        <f t="shared" si="408"/>
        <v>0</v>
      </c>
      <c r="V1165" s="101"/>
      <c r="W1165" s="136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</row>
    <row r="1166" spans="1:37" x14ac:dyDescent="0.4">
      <c r="A1166" s="33"/>
      <c r="B1166" s="33"/>
      <c r="C1166" s="142" t="s">
        <v>632</v>
      </c>
      <c r="D1166" s="33"/>
      <c r="E1166" s="25"/>
      <c r="F1166" s="45"/>
      <c r="G1166" s="45"/>
      <c r="H1166" s="45"/>
      <c r="I1166" s="25"/>
      <c r="J1166" s="25"/>
      <c r="K1166" s="25"/>
      <c r="L1166" s="100"/>
      <c r="M1166" s="100"/>
      <c r="N1166" s="100"/>
      <c r="O1166" s="111"/>
      <c r="P1166" s="47">
        <f>E1166*S1166</f>
        <v>0</v>
      </c>
      <c r="Q1166" s="47">
        <f>E1166*T1166</f>
        <v>0</v>
      </c>
      <c r="R1166" s="48">
        <f t="shared" si="409"/>
        <v>0</v>
      </c>
      <c r="S1166" s="48">
        <v>0</v>
      </c>
      <c r="T1166" s="48">
        <v>0</v>
      </c>
      <c r="U1166" s="48">
        <f t="shared" si="408"/>
        <v>0</v>
      </c>
      <c r="V1166" s="101"/>
      <c r="W1166" s="136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</row>
    <row r="1167" spans="1:37" ht="28.5" x14ac:dyDescent="0.4">
      <c r="A1167" s="33">
        <v>968</v>
      </c>
      <c r="B1167" s="33">
        <v>24</v>
      </c>
      <c r="C1167" s="31" t="s">
        <v>633</v>
      </c>
      <c r="D1167" s="33" t="s">
        <v>21</v>
      </c>
      <c r="E1167" s="25">
        <v>3</v>
      </c>
      <c r="F1167" s="45">
        <f t="shared" ref="F1167:F1169" si="411">E1167*I1167</f>
        <v>45000</v>
      </c>
      <c r="G1167" s="45">
        <f t="shared" ref="G1167:G1169" si="412">E1167*J1167</f>
        <v>406251</v>
      </c>
      <c r="H1167" s="45">
        <f t="shared" ref="H1167:H1169" si="413">F1167+G1167</f>
        <v>451251</v>
      </c>
      <c r="I1167" s="50">
        <v>15000</v>
      </c>
      <c r="J1167" s="50">
        <v>135417</v>
      </c>
      <c r="K1167" s="25"/>
      <c r="L1167" s="100"/>
      <c r="M1167" s="100"/>
      <c r="N1167" s="100"/>
      <c r="O1167" s="52">
        <f t="shared" ref="O1167:O1168" si="414">I1167</f>
        <v>15000</v>
      </c>
      <c r="P1167" s="47">
        <f>E1167*S1167</f>
        <v>57631.26</v>
      </c>
      <c r="Q1167" s="47">
        <f>E1167*T1167</f>
        <v>520283.61</v>
      </c>
      <c r="R1167" s="48">
        <f t="shared" si="409"/>
        <v>577914.87</v>
      </c>
      <c r="S1167" s="48">
        <v>19210.419999999998</v>
      </c>
      <c r="T1167" s="48">
        <v>173427.87</v>
      </c>
      <c r="U1167" s="48">
        <f t="shared" si="408"/>
        <v>192638.29</v>
      </c>
      <c r="V1167" s="101" t="s">
        <v>634</v>
      </c>
      <c r="W1167" s="136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</row>
    <row r="1168" spans="1:37" x14ac:dyDescent="0.4">
      <c r="A1168" s="33">
        <v>969</v>
      </c>
      <c r="B1168" s="33">
        <v>25</v>
      </c>
      <c r="C1168" s="31" t="s">
        <v>635</v>
      </c>
      <c r="D1168" s="33" t="s">
        <v>21</v>
      </c>
      <c r="E1168" s="25">
        <v>6</v>
      </c>
      <c r="F1168" s="45">
        <f t="shared" si="411"/>
        <v>6000</v>
      </c>
      <c r="G1168" s="45">
        <f t="shared" si="412"/>
        <v>1902</v>
      </c>
      <c r="H1168" s="45">
        <f t="shared" si="413"/>
        <v>7902</v>
      </c>
      <c r="I1168" s="50">
        <v>1000</v>
      </c>
      <c r="J1168" s="50">
        <v>317</v>
      </c>
      <c r="K1168" s="52"/>
      <c r="L1168" s="24"/>
      <c r="M1168" s="24"/>
      <c r="N1168" s="24"/>
      <c r="O1168" s="52">
        <f t="shared" si="414"/>
        <v>1000</v>
      </c>
      <c r="P1168" s="47">
        <f>E1168*S1168</f>
        <v>7684.14</v>
      </c>
      <c r="Q1168" s="47">
        <f>E1168*T1168</f>
        <v>2435.88</v>
      </c>
      <c r="R1168" s="48">
        <f t="shared" si="409"/>
        <v>10120.02</v>
      </c>
      <c r="S1168" s="48">
        <v>1280.69</v>
      </c>
      <c r="T1168" s="48">
        <v>405.98</v>
      </c>
      <c r="U1168" s="48">
        <f t="shared" si="408"/>
        <v>1686.67</v>
      </c>
      <c r="V1168" s="31" t="s">
        <v>636</v>
      </c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</row>
    <row r="1169" spans="1:37" ht="28.5" x14ac:dyDescent="0.4">
      <c r="A1169" s="33"/>
      <c r="B1169" s="33"/>
      <c r="C1169" s="34" t="s">
        <v>637</v>
      </c>
      <c r="D1169" s="33"/>
      <c r="E1169" s="25"/>
      <c r="F1169" s="45">
        <f t="shared" si="411"/>
        <v>0</v>
      </c>
      <c r="G1169" s="45">
        <f t="shared" si="412"/>
        <v>0</v>
      </c>
      <c r="H1169" s="45">
        <f t="shared" si="413"/>
        <v>0</v>
      </c>
      <c r="I1169" s="25"/>
      <c r="J1169" s="25"/>
      <c r="K1169" s="25"/>
      <c r="L1169" s="100"/>
      <c r="M1169" s="100"/>
      <c r="N1169" s="100"/>
      <c r="O1169" s="111"/>
      <c r="P1169" s="47">
        <f>E1169*S1169</f>
        <v>0</v>
      </c>
      <c r="Q1169" s="47">
        <f>E1169*T1169</f>
        <v>0</v>
      </c>
      <c r="R1169" s="48">
        <f t="shared" si="409"/>
        <v>0</v>
      </c>
      <c r="S1169" s="48">
        <v>0</v>
      </c>
      <c r="T1169" s="48">
        <v>0</v>
      </c>
      <c r="U1169" s="48">
        <f t="shared" si="408"/>
        <v>0</v>
      </c>
      <c r="V1169" s="101"/>
      <c r="W1169" s="136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</row>
    <row r="1170" spans="1:37" x14ac:dyDescent="0.4">
      <c r="A1170" s="33"/>
      <c r="B1170" s="33"/>
      <c r="C1170" s="142" t="s">
        <v>632</v>
      </c>
      <c r="D1170" s="33"/>
      <c r="E1170" s="25"/>
      <c r="F1170" s="45"/>
      <c r="G1170" s="45"/>
      <c r="H1170" s="45"/>
      <c r="I1170" s="25"/>
      <c r="J1170" s="25"/>
      <c r="K1170" s="25"/>
      <c r="L1170" s="100"/>
      <c r="M1170" s="100"/>
      <c r="N1170" s="100"/>
      <c r="O1170" s="111"/>
      <c r="P1170" s="47">
        <f>E1170*S1170</f>
        <v>0</v>
      </c>
      <c r="Q1170" s="47">
        <f>E1170*T1170</f>
        <v>0</v>
      </c>
      <c r="R1170" s="48">
        <f t="shared" si="409"/>
        <v>0</v>
      </c>
      <c r="S1170" s="48">
        <v>0</v>
      </c>
      <c r="T1170" s="48">
        <v>0</v>
      </c>
      <c r="U1170" s="48">
        <f t="shared" si="408"/>
        <v>0</v>
      </c>
      <c r="V1170" s="101"/>
      <c r="W1170" s="136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</row>
    <row r="1171" spans="1:37" ht="28.5" x14ac:dyDescent="0.4">
      <c r="A1171" s="33">
        <v>970</v>
      </c>
      <c r="B1171" s="33">
        <v>26</v>
      </c>
      <c r="C1171" s="101" t="s">
        <v>638</v>
      </c>
      <c r="D1171" s="33" t="s">
        <v>21</v>
      </c>
      <c r="E1171" s="25">
        <v>3</v>
      </c>
      <c r="F1171" s="45">
        <f t="shared" ref="F1171:F1191" si="415">E1171*I1171</f>
        <v>54000</v>
      </c>
      <c r="G1171" s="45">
        <f t="shared" ref="G1171:G1191" si="416">E1171*J1171</f>
        <v>288123</v>
      </c>
      <c r="H1171" s="45">
        <f t="shared" ref="H1171:H1191" si="417">F1171+G1171</f>
        <v>342123</v>
      </c>
      <c r="I1171" s="50">
        <v>18000</v>
      </c>
      <c r="J1171" s="50">
        <v>96041</v>
      </c>
      <c r="K1171" s="25"/>
      <c r="L1171" s="100"/>
      <c r="M1171" s="100"/>
      <c r="N1171" s="100"/>
      <c r="O1171" s="52">
        <f t="shared" ref="O1171:O1172" si="418">I1171</f>
        <v>18000</v>
      </c>
      <c r="P1171" s="47">
        <f>E1171*S1171</f>
        <v>69157.53</v>
      </c>
      <c r="Q1171" s="47">
        <f>E1171*T1171</f>
        <v>368997.66</v>
      </c>
      <c r="R1171" s="48">
        <f t="shared" si="409"/>
        <v>438155.19</v>
      </c>
      <c r="S1171" s="48">
        <v>23052.51</v>
      </c>
      <c r="T1171" s="48">
        <v>122999.22</v>
      </c>
      <c r="U1171" s="48">
        <f t="shared" si="408"/>
        <v>146051.73000000001</v>
      </c>
      <c r="V1171" s="101" t="s">
        <v>639</v>
      </c>
      <c r="W1171" s="136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</row>
    <row r="1172" spans="1:37" ht="42.75" x14ac:dyDescent="0.4">
      <c r="A1172" s="33">
        <v>971</v>
      </c>
      <c r="B1172" s="33">
        <v>27</v>
      </c>
      <c r="C1172" s="31" t="s">
        <v>640</v>
      </c>
      <c r="D1172" s="33" t="s">
        <v>21</v>
      </c>
      <c r="E1172" s="25">
        <v>12</v>
      </c>
      <c r="F1172" s="45">
        <f t="shared" si="415"/>
        <v>27000</v>
      </c>
      <c r="G1172" s="45">
        <f t="shared" si="416"/>
        <v>87996</v>
      </c>
      <c r="H1172" s="45">
        <f t="shared" si="417"/>
        <v>114996</v>
      </c>
      <c r="I1172" s="50">
        <v>2250</v>
      </c>
      <c r="J1172" s="50">
        <v>7333</v>
      </c>
      <c r="K1172" s="52"/>
      <c r="L1172" s="24"/>
      <c r="M1172" s="24"/>
      <c r="N1172" s="24"/>
      <c r="O1172" s="52">
        <f t="shared" si="418"/>
        <v>2250</v>
      </c>
      <c r="P1172" s="47">
        <f>E1172*S1172</f>
        <v>34578.720000000001</v>
      </c>
      <c r="Q1172" s="47">
        <f>E1172*T1172</f>
        <v>112696.08</v>
      </c>
      <c r="R1172" s="48">
        <f t="shared" si="409"/>
        <v>147274.79999999999</v>
      </c>
      <c r="S1172" s="48">
        <v>2881.56</v>
      </c>
      <c r="T1172" s="48">
        <v>9391.34</v>
      </c>
      <c r="U1172" s="48">
        <f t="shared" si="408"/>
        <v>12272.9</v>
      </c>
      <c r="V1172" s="31" t="s">
        <v>641</v>
      </c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</row>
    <row r="1173" spans="1:37" x14ac:dyDescent="0.4">
      <c r="A1173" s="33"/>
      <c r="B1173" s="33"/>
      <c r="C1173" s="142" t="s">
        <v>595</v>
      </c>
      <c r="D1173" s="33"/>
      <c r="E1173" s="25"/>
      <c r="F1173" s="45">
        <f t="shared" si="415"/>
        <v>0</v>
      </c>
      <c r="G1173" s="45">
        <f t="shared" si="416"/>
        <v>0</v>
      </c>
      <c r="H1173" s="45">
        <f t="shared" si="417"/>
        <v>0</v>
      </c>
      <c r="I1173" s="25"/>
      <c r="J1173" s="25"/>
      <c r="K1173" s="25"/>
      <c r="L1173" s="100"/>
      <c r="M1173" s="100"/>
      <c r="N1173" s="100"/>
      <c r="O1173" s="111"/>
      <c r="P1173" s="47">
        <f>E1173*S1173</f>
        <v>0</v>
      </c>
      <c r="Q1173" s="47">
        <f>E1173*T1173</f>
        <v>0</v>
      </c>
      <c r="R1173" s="48">
        <f t="shared" si="409"/>
        <v>0</v>
      </c>
      <c r="S1173" s="48">
        <v>0</v>
      </c>
      <c r="T1173" s="48">
        <v>0</v>
      </c>
      <c r="U1173" s="48">
        <f t="shared" si="408"/>
        <v>0</v>
      </c>
      <c r="V1173" s="101"/>
      <c r="W1173" s="136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</row>
    <row r="1174" spans="1:37" ht="57" x14ac:dyDescent="0.4">
      <c r="A1174" s="33">
        <v>972</v>
      </c>
      <c r="B1174" s="33">
        <v>28</v>
      </c>
      <c r="C1174" s="31" t="s">
        <v>642</v>
      </c>
      <c r="D1174" s="33" t="s">
        <v>21</v>
      </c>
      <c r="E1174" s="25">
        <v>6</v>
      </c>
      <c r="F1174" s="45">
        <f t="shared" si="415"/>
        <v>17502</v>
      </c>
      <c r="G1174" s="45">
        <f t="shared" si="416"/>
        <v>273576</v>
      </c>
      <c r="H1174" s="45">
        <f t="shared" si="417"/>
        <v>291078</v>
      </c>
      <c r="I1174" s="50">
        <v>2917</v>
      </c>
      <c r="J1174" s="50">
        <v>45596</v>
      </c>
      <c r="K1174" s="52"/>
      <c r="L1174" s="24"/>
      <c r="M1174" s="24"/>
      <c r="N1174" s="24"/>
      <c r="O1174" s="52">
        <f t="shared" ref="O1174:O1183" si="419">I1174</f>
        <v>2917</v>
      </c>
      <c r="P1174" s="47">
        <f>E1174*S1174</f>
        <v>22414.74</v>
      </c>
      <c r="Q1174" s="47">
        <f>E1174*T1174</f>
        <v>350367.42</v>
      </c>
      <c r="R1174" s="48">
        <f t="shared" si="409"/>
        <v>372782.16</v>
      </c>
      <c r="S1174" s="48">
        <v>3735.79</v>
      </c>
      <c r="T1174" s="48">
        <v>58394.57</v>
      </c>
      <c r="U1174" s="48">
        <f t="shared" si="408"/>
        <v>62130.36</v>
      </c>
      <c r="V1174" s="31" t="s">
        <v>643</v>
      </c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</row>
    <row r="1175" spans="1:37" ht="57" x14ac:dyDescent="0.4">
      <c r="A1175" s="33">
        <v>973</v>
      </c>
      <c r="B1175" s="33">
        <v>29</v>
      </c>
      <c r="C1175" s="31" t="s">
        <v>642</v>
      </c>
      <c r="D1175" s="33" t="s">
        <v>21</v>
      </c>
      <c r="E1175" s="25">
        <v>1</v>
      </c>
      <c r="F1175" s="45">
        <f t="shared" si="415"/>
        <v>2917</v>
      </c>
      <c r="G1175" s="45">
        <f t="shared" si="416"/>
        <v>45596</v>
      </c>
      <c r="H1175" s="45">
        <f t="shared" si="417"/>
        <v>48513</v>
      </c>
      <c r="I1175" s="50">
        <v>2917</v>
      </c>
      <c r="J1175" s="50">
        <v>45596</v>
      </c>
      <c r="K1175" s="52"/>
      <c r="L1175" s="24"/>
      <c r="M1175" s="24"/>
      <c r="N1175" s="24"/>
      <c r="O1175" s="52">
        <f t="shared" si="419"/>
        <v>2917</v>
      </c>
      <c r="P1175" s="47">
        <f>E1175*S1175</f>
        <v>3735.79</v>
      </c>
      <c r="Q1175" s="47">
        <f>E1175*T1175</f>
        <v>58394.57</v>
      </c>
      <c r="R1175" s="48">
        <f t="shared" si="409"/>
        <v>62130.36</v>
      </c>
      <c r="S1175" s="48">
        <v>3735.79</v>
      </c>
      <c r="T1175" s="48">
        <v>58394.57</v>
      </c>
      <c r="U1175" s="48">
        <f t="shared" si="408"/>
        <v>62130.36</v>
      </c>
      <c r="V1175" s="31" t="s">
        <v>644</v>
      </c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</row>
    <row r="1176" spans="1:37" ht="285" x14ac:dyDescent="0.4">
      <c r="A1176" s="33">
        <v>974</v>
      </c>
      <c r="B1176" s="33">
        <v>30</v>
      </c>
      <c r="C1176" s="101" t="s">
        <v>645</v>
      </c>
      <c r="D1176" s="33" t="s">
        <v>24</v>
      </c>
      <c r="E1176" s="25">
        <v>1401</v>
      </c>
      <c r="F1176" s="45">
        <f t="shared" si="415"/>
        <v>93867</v>
      </c>
      <c r="G1176" s="45">
        <f t="shared" si="416"/>
        <v>308220</v>
      </c>
      <c r="H1176" s="45">
        <f t="shared" si="417"/>
        <v>402087</v>
      </c>
      <c r="I1176" s="50">
        <v>67</v>
      </c>
      <c r="J1176" s="50">
        <v>220</v>
      </c>
      <c r="K1176" s="25"/>
      <c r="L1176" s="100"/>
      <c r="M1176" s="100"/>
      <c r="N1176" s="100"/>
      <c r="O1176" s="52">
        <f t="shared" si="419"/>
        <v>67</v>
      </c>
      <c r="P1176" s="47">
        <f>E1176*S1176</f>
        <v>120219.81</v>
      </c>
      <c r="Q1176" s="47">
        <f>E1176*T1176</f>
        <v>394731.75</v>
      </c>
      <c r="R1176" s="48">
        <f t="shared" si="409"/>
        <v>514951.56</v>
      </c>
      <c r="S1176" s="48">
        <v>85.81</v>
      </c>
      <c r="T1176" s="48">
        <v>281.75</v>
      </c>
      <c r="U1176" s="48">
        <f t="shared" si="408"/>
        <v>367.56</v>
      </c>
      <c r="V1176" s="101" t="s">
        <v>646</v>
      </c>
      <c r="W1176" s="136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</row>
    <row r="1177" spans="1:37" ht="399" x14ac:dyDescent="0.4">
      <c r="A1177" s="33">
        <v>975</v>
      </c>
      <c r="B1177" s="33">
        <v>31</v>
      </c>
      <c r="C1177" s="31" t="s">
        <v>647</v>
      </c>
      <c r="D1177" s="33" t="s">
        <v>24</v>
      </c>
      <c r="E1177" s="25">
        <v>1401</v>
      </c>
      <c r="F1177" s="45">
        <f t="shared" si="415"/>
        <v>423102</v>
      </c>
      <c r="G1177" s="45">
        <f t="shared" si="416"/>
        <v>312423</v>
      </c>
      <c r="H1177" s="45">
        <f t="shared" si="417"/>
        <v>735525</v>
      </c>
      <c r="I1177" s="50">
        <v>302</v>
      </c>
      <c r="J1177" s="50">
        <v>223</v>
      </c>
      <c r="K1177" s="25"/>
      <c r="L1177" s="100"/>
      <c r="M1177" s="100"/>
      <c r="N1177" s="100"/>
      <c r="O1177" s="52">
        <f t="shared" si="419"/>
        <v>302</v>
      </c>
      <c r="P1177" s="47">
        <f>E1177*S1177</f>
        <v>541864.77</v>
      </c>
      <c r="Q1177" s="47">
        <f>E1177*T1177</f>
        <v>400111.59</v>
      </c>
      <c r="R1177" s="48">
        <f t="shared" si="409"/>
        <v>941976.36</v>
      </c>
      <c r="S1177" s="48">
        <v>386.77</v>
      </c>
      <c r="T1177" s="48">
        <v>285.58999999999997</v>
      </c>
      <c r="U1177" s="48">
        <f t="shared" si="408"/>
        <v>672.36</v>
      </c>
      <c r="V1177" s="101" t="s">
        <v>648</v>
      </c>
      <c r="W1177" s="136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</row>
    <row r="1178" spans="1:37" ht="28.5" x14ac:dyDescent="0.4">
      <c r="A1178" s="33">
        <v>976</v>
      </c>
      <c r="B1178" s="33">
        <v>32</v>
      </c>
      <c r="C1178" s="31" t="s">
        <v>649</v>
      </c>
      <c r="D1178" s="33" t="s">
        <v>24</v>
      </c>
      <c r="E1178" s="25">
        <v>5</v>
      </c>
      <c r="F1178" s="45">
        <f t="shared" si="415"/>
        <v>1875</v>
      </c>
      <c r="G1178" s="45">
        <f t="shared" si="416"/>
        <v>7085</v>
      </c>
      <c r="H1178" s="45">
        <f t="shared" si="417"/>
        <v>8960</v>
      </c>
      <c r="I1178" s="50">
        <v>375</v>
      </c>
      <c r="J1178" s="50">
        <v>1417</v>
      </c>
      <c r="K1178" s="52"/>
      <c r="L1178" s="24"/>
      <c r="M1178" s="24"/>
      <c r="N1178" s="24"/>
      <c r="O1178" s="52">
        <f t="shared" si="419"/>
        <v>375</v>
      </c>
      <c r="P1178" s="47">
        <f>E1178*S1178</f>
        <v>2401.3000000000002</v>
      </c>
      <c r="Q1178" s="47">
        <f>E1178*T1178</f>
        <v>9073.7000000000007</v>
      </c>
      <c r="R1178" s="48">
        <f t="shared" si="409"/>
        <v>11475</v>
      </c>
      <c r="S1178" s="48">
        <v>480.26</v>
      </c>
      <c r="T1178" s="48">
        <v>1814.74</v>
      </c>
      <c r="U1178" s="48">
        <f t="shared" si="408"/>
        <v>2295</v>
      </c>
      <c r="V1178" s="31" t="s">
        <v>650</v>
      </c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</row>
    <row r="1179" spans="1:37" ht="28.5" x14ac:dyDescent="0.4">
      <c r="A1179" s="33">
        <v>977</v>
      </c>
      <c r="B1179" s="33">
        <v>33</v>
      </c>
      <c r="C1179" s="31" t="s">
        <v>651</v>
      </c>
      <c r="D1179" s="33" t="s">
        <v>21</v>
      </c>
      <c r="E1179" s="25">
        <v>10</v>
      </c>
      <c r="F1179" s="45">
        <f t="shared" si="415"/>
        <v>8330</v>
      </c>
      <c r="G1179" s="45">
        <f t="shared" si="416"/>
        <v>8330</v>
      </c>
      <c r="H1179" s="45">
        <f t="shared" si="417"/>
        <v>16660</v>
      </c>
      <c r="I1179" s="50">
        <v>833</v>
      </c>
      <c r="J1179" s="50">
        <v>833</v>
      </c>
      <c r="K1179" s="52"/>
      <c r="L1179" s="24"/>
      <c r="M1179" s="24"/>
      <c r="N1179" s="24"/>
      <c r="O1179" s="52">
        <f t="shared" si="419"/>
        <v>833</v>
      </c>
      <c r="P1179" s="47">
        <f>E1179*S1179</f>
        <v>10668.2</v>
      </c>
      <c r="Q1179" s="47">
        <f>E1179*T1179</f>
        <v>10668.2</v>
      </c>
      <c r="R1179" s="48">
        <f t="shared" si="409"/>
        <v>21336.400000000001</v>
      </c>
      <c r="S1179" s="48">
        <v>1066.82</v>
      </c>
      <c r="T1179" s="48">
        <v>1066.82</v>
      </c>
      <c r="U1179" s="48">
        <f t="shared" si="408"/>
        <v>2133.64</v>
      </c>
      <c r="V1179" s="31" t="s">
        <v>652</v>
      </c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</row>
    <row r="1180" spans="1:37" ht="28.5" x14ac:dyDescent="0.4">
      <c r="A1180" s="33">
        <v>978</v>
      </c>
      <c r="B1180" s="33">
        <v>34</v>
      </c>
      <c r="C1180" s="31" t="s">
        <v>653</v>
      </c>
      <c r="D1180" s="33" t="s">
        <v>21</v>
      </c>
      <c r="E1180" s="25">
        <v>6</v>
      </c>
      <c r="F1180" s="45">
        <f t="shared" si="415"/>
        <v>12498</v>
      </c>
      <c r="G1180" s="45">
        <f t="shared" si="416"/>
        <v>12498</v>
      </c>
      <c r="H1180" s="45">
        <f t="shared" si="417"/>
        <v>24996</v>
      </c>
      <c r="I1180" s="50">
        <v>2083</v>
      </c>
      <c r="J1180" s="50">
        <v>2083</v>
      </c>
      <c r="K1180" s="52"/>
      <c r="L1180" s="24"/>
      <c r="M1180" s="24"/>
      <c r="N1180" s="24"/>
      <c r="O1180" s="52">
        <f t="shared" si="419"/>
        <v>2083</v>
      </c>
      <c r="P1180" s="47">
        <f>E1180*S1180</f>
        <v>16006.14</v>
      </c>
      <c r="Q1180" s="47">
        <f>E1180*T1180</f>
        <v>16006.14</v>
      </c>
      <c r="R1180" s="48">
        <f t="shared" si="409"/>
        <v>32012.28</v>
      </c>
      <c r="S1180" s="48">
        <v>2667.69</v>
      </c>
      <c r="T1180" s="48">
        <v>2667.69</v>
      </c>
      <c r="U1180" s="48">
        <f t="shared" si="408"/>
        <v>5335.38</v>
      </c>
      <c r="V1180" s="31" t="s">
        <v>654</v>
      </c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</row>
    <row r="1181" spans="1:37" x14ac:dyDescent="0.4">
      <c r="A1181" s="33">
        <v>979</v>
      </c>
      <c r="B1181" s="33">
        <v>35</v>
      </c>
      <c r="C1181" s="101" t="s">
        <v>655</v>
      </c>
      <c r="D1181" s="33" t="s">
        <v>21</v>
      </c>
      <c r="E1181" s="25">
        <v>1</v>
      </c>
      <c r="F1181" s="45">
        <f t="shared" si="415"/>
        <v>2500</v>
      </c>
      <c r="G1181" s="45">
        <f t="shared" si="416"/>
        <v>2500</v>
      </c>
      <c r="H1181" s="45">
        <f t="shared" si="417"/>
        <v>5000</v>
      </c>
      <c r="I1181" s="50">
        <v>2500</v>
      </c>
      <c r="J1181" s="50">
        <v>2500</v>
      </c>
      <c r="K1181" s="52"/>
      <c r="L1181" s="24"/>
      <c r="M1181" s="24"/>
      <c r="N1181" s="24"/>
      <c r="O1181" s="52">
        <f t="shared" si="419"/>
        <v>2500</v>
      </c>
      <c r="P1181" s="47">
        <f>E1181*S1181</f>
        <v>3201.74</v>
      </c>
      <c r="Q1181" s="47">
        <f>E1181*T1181</f>
        <v>3201.74</v>
      </c>
      <c r="R1181" s="48">
        <f t="shared" si="409"/>
        <v>6403.48</v>
      </c>
      <c r="S1181" s="48">
        <v>3201.74</v>
      </c>
      <c r="T1181" s="48">
        <v>3201.74</v>
      </c>
      <c r="U1181" s="48">
        <f t="shared" si="408"/>
        <v>6403.48</v>
      </c>
      <c r="V1181" s="31" t="s">
        <v>656</v>
      </c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</row>
    <row r="1182" spans="1:37" x14ac:dyDescent="0.4">
      <c r="A1182" s="33">
        <v>980</v>
      </c>
      <c r="B1182" s="33">
        <v>36</v>
      </c>
      <c r="C1182" s="101" t="s">
        <v>657</v>
      </c>
      <c r="D1182" s="33" t="s">
        <v>21</v>
      </c>
      <c r="E1182" s="25">
        <v>4</v>
      </c>
      <c r="F1182" s="45">
        <f t="shared" si="415"/>
        <v>10000</v>
      </c>
      <c r="G1182" s="45">
        <f t="shared" si="416"/>
        <v>5932</v>
      </c>
      <c r="H1182" s="45">
        <f t="shared" si="417"/>
        <v>15932</v>
      </c>
      <c r="I1182" s="50">
        <v>2500</v>
      </c>
      <c r="J1182" s="67">
        <v>1483</v>
      </c>
      <c r="K1182" s="52"/>
      <c r="L1182" s="24"/>
      <c r="M1182" s="24"/>
      <c r="N1182" s="24"/>
      <c r="O1182" s="52">
        <f t="shared" si="419"/>
        <v>2500</v>
      </c>
      <c r="P1182" s="47">
        <f>E1182*S1182</f>
        <v>12806.96</v>
      </c>
      <c r="Q1182" s="47">
        <f>E1182*T1182</f>
        <v>7597.08</v>
      </c>
      <c r="R1182" s="48">
        <f t="shared" si="409"/>
        <v>20404.04</v>
      </c>
      <c r="S1182" s="48">
        <v>3201.74</v>
      </c>
      <c r="T1182" s="48">
        <v>1899.27</v>
      </c>
      <c r="U1182" s="48">
        <f t="shared" si="408"/>
        <v>5101.01</v>
      </c>
      <c r="V1182" s="31" t="s">
        <v>658</v>
      </c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</row>
    <row r="1183" spans="1:37" x14ac:dyDescent="0.4">
      <c r="A1183" s="33">
        <v>981</v>
      </c>
      <c r="B1183" s="33">
        <v>37</v>
      </c>
      <c r="C1183" s="31" t="s">
        <v>659</v>
      </c>
      <c r="D1183" s="33" t="s">
        <v>21</v>
      </c>
      <c r="E1183" s="25">
        <v>4</v>
      </c>
      <c r="F1183" s="45">
        <f t="shared" si="415"/>
        <v>3332</v>
      </c>
      <c r="G1183" s="45">
        <f t="shared" si="416"/>
        <v>3332</v>
      </c>
      <c r="H1183" s="45">
        <f t="shared" si="417"/>
        <v>6664</v>
      </c>
      <c r="I1183" s="50">
        <v>833</v>
      </c>
      <c r="J1183" s="50">
        <v>833</v>
      </c>
      <c r="K1183" s="52"/>
      <c r="L1183" s="24"/>
      <c r="M1183" s="24"/>
      <c r="N1183" s="24"/>
      <c r="O1183" s="52">
        <f t="shared" si="419"/>
        <v>833</v>
      </c>
      <c r="P1183" s="47">
        <f>E1183*S1183</f>
        <v>4267.28</v>
      </c>
      <c r="Q1183" s="47">
        <f>E1183*T1183</f>
        <v>4267.28</v>
      </c>
      <c r="R1183" s="48">
        <f t="shared" si="409"/>
        <v>8534.56</v>
      </c>
      <c r="S1183" s="48">
        <v>1066.82</v>
      </c>
      <c r="T1183" s="48">
        <v>1066.82</v>
      </c>
      <c r="U1183" s="48">
        <f t="shared" si="408"/>
        <v>2133.64</v>
      </c>
      <c r="V1183" s="31" t="s">
        <v>660</v>
      </c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</row>
    <row r="1184" spans="1:37" x14ac:dyDescent="0.4">
      <c r="A1184" s="33"/>
      <c r="B1184" s="33"/>
      <c r="C1184" s="84" t="s">
        <v>661</v>
      </c>
      <c r="D1184" s="33"/>
      <c r="E1184" s="25"/>
      <c r="F1184" s="45">
        <f t="shared" si="415"/>
        <v>0</v>
      </c>
      <c r="G1184" s="45">
        <f t="shared" si="416"/>
        <v>0</v>
      </c>
      <c r="H1184" s="45">
        <f t="shared" si="417"/>
        <v>0</v>
      </c>
      <c r="I1184" s="25"/>
      <c r="J1184" s="25"/>
      <c r="K1184" s="52"/>
      <c r="L1184" s="24"/>
      <c r="M1184" s="24"/>
      <c r="N1184" s="24"/>
      <c r="O1184" s="52"/>
      <c r="P1184" s="47">
        <f>E1184*S1184</f>
        <v>0</v>
      </c>
      <c r="Q1184" s="47">
        <f>E1184*T1184</f>
        <v>0</v>
      </c>
      <c r="R1184" s="48">
        <f t="shared" si="409"/>
        <v>0</v>
      </c>
      <c r="S1184" s="48">
        <v>0</v>
      </c>
      <c r="T1184" s="48">
        <v>0</v>
      </c>
      <c r="U1184" s="48">
        <f t="shared" si="408"/>
        <v>0</v>
      </c>
      <c r="V1184" s="31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</row>
    <row r="1185" spans="1:37" x14ac:dyDescent="0.4">
      <c r="A1185" s="33"/>
      <c r="B1185" s="33"/>
      <c r="C1185" s="34" t="s">
        <v>662</v>
      </c>
      <c r="D1185" s="33"/>
      <c r="E1185" s="25"/>
      <c r="F1185" s="45">
        <f t="shared" si="415"/>
        <v>0</v>
      </c>
      <c r="G1185" s="45">
        <f t="shared" si="416"/>
        <v>0</v>
      </c>
      <c r="H1185" s="45">
        <f t="shared" si="417"/>
        <v>0</v>
      </c>
      <c r="I1185" s="25"/>
      <c r="J1185" s="25"/>
      <c r="K1185" s="25"/>
      <c r="L1185" s="100"/>
      <c r="M1185" s="100"/>
      <c r="N1185" s="100"/>
      <c r="O1185" s="111"/>
      <c r="P1185" s="47">
        <f>E1185*S1185</f>
        <v>0</v>
      </c>
      <c r="Q1185" s="47">
        <f>E1185*T1185</f>
        <v>0</v>
      </c>
      <c r="R1185" s="48">
        <f t="shared" si="409"/>
        <v>0</v>
      </c>
      <c r="S1185" s="48">
        <v>0</v>
      </c>
      <c r="T1185" s="48">
        <v>0</v>
      </c>
      <c r="U1185" s="48">
        <f t="shared" si="408"/>
        <v>0</v>
      </c>
      <c r="V1185" s="101"/>
      <c r="W1185" s="136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</row>
    <row r="1186" spans="1:37" ht="42.75" x14ac:dyDescent="0.4">
      <c r="A1186" s="33">
        <v>982</v>
      </c>
      <c r="B1186" s="33">
        <v>38</v>
      </c>
      <c r="C1186" s="66" t="s">
        <v>663</v>
      </c>
      <c r="D1186" s="49" t="s">
        <v>101</v>
      </c>
      <c r="E1186" s="50">
        <v>2</v>
      </c>
      <c r="F1186" s="45">
        <f t="shared" si="415"/>
        <v>92826</v>
      </c>
      <c r="G1186" s="45">
        <f t="shared" si="416"/>
        <v>147344</v>
      </c>
      <c r="H1186" s="45">
        <f t="shared" si="417"/>
        <v>240170</v>
      </c>
      <c r="I1186" s="25">
        <v>46413</v>
      </c>
      <c r="J1186" s="25">
        <v>73672</v>
      </c>
      <c r="K1186" s="50"/>
      <c r="L1186" s="106"/>
      <c r="M1186" s="106"/>
      <c r="N1186" s="106"/>
      <c r="O1186" s="52">
        <f t="shared" ref="O1186:O1189" si="420">I1186</f>
        <v>46413</v>
      </c>
      <c r="P1186" s="47">
        <f>E1186*S1186</f>
        <v>118881.78</v>
      </c>
      <c r="Q1186" s="47">
        <f>E1186*T1186</f>
        <v>188702.72</v>
      </c>
      <c r="R1186" s="48">
        <f t="shared" si="409"/>
        <v>307584.5</v>
      </c>
      <c r="S1186" s="48">
        <v>59440.89</v>
      </c>
      <c r="T1186" s="48">
        <v>94351.360000000001</v>
      </c>
      <c r="U1186" s="48">
        <f t="shared" si="408"/>
        <v>153792.25</v>
      </c>
      <c r="V1186" s="51" t="s">
        <v>664</v>
      </c>
      <c r="W1186" s="14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</row>
    <row r="1187" spans="1:37" ht="42.75" x14ac:dyDescent="0.4">
      <c r="A1187" s="33">
        <v>983</v>
      </c>
      <c r="B1187" s="33">
        <v>39</v>
      </c>
      <c r="C1187" s="66" t="s">
        <v>665</v>
      </c>
      <c r="D1187" s="49" t="s">
        <v>101</v>
      </c>
      <c r="E1187" s="50">
        <v>2</v>
      </c>
      <c r="F1187" s="45">
        <f t="shared" si="415"/>
        <v>92826</v>
      </c>
      <c r="G1187" s="45">
        <f t="shared" si="416"/>
        <v>147344</v>
      </c>
      <c r="H1187" s="45">
        <f t="shared" si="417"/>
        <v>240170</v>
      </c>
      <c r="I1187" s="25">
        <v>46413</v>
      </c>
      <c r="J1187" s="25">
        <v>73672</v>
      </c>
      <c r="K1187" s="50"/>
      <c r="L1187" s="106"/>
      <c r="M1187" s="106"/>
      <c r="N1187" s="106"/>
      <c r="O1187" s="52">
        <f t="shared" si="420"/>
        <v>46413</v>
      </c>
      <c r="P1187" s="47">
        <f>E1187*S1187</f>
        <v>118881.78</v>
      </c>
      <c r="Q1187" s="47">
        <f>E1187*T1187</f>
        <v>188702.72</v>
      </c>
      <c r="R1187" s="48">
        <f t="shared" si="409"/>
        <v>307584.5</v>
      </c>
      <c r="S1187" s="48">
        <v>59440.89</v>
      </c>
      <c r="T1187" s="48">
        <v>94351.360000000001</v>
      </c>
      <c r="U1187" s="48">
        <f t="shared" si="408"/>
        <v>153792.25</v>
      </c>
      <c r="V1187" s="51" t="s">
        <v>664</v>
      </c>
      <c r="W1187" s="14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</row>
    <row r="1188" spans="1:37" ht="42.75" x14ac:dyDescent="0.4">
      <c r="A1188" s="33">
        <v>984</v>
      </c>
      <c r="B1188" s="33">
        <v>40</v>
      </c>
      <c r="C1188" s="66" t="s">
        <v>666</v>
      </c>
      <c r="D1188" s="49" t="s">
        <v>101</v>
      </c>
      <c r="E1188" s="50">
        <v>4</v>
      </c>
      <c r="F1188" s="45">
        <f t="shared" si="415"/>
        <v>560632</v>
      </c>
      <c r="G1188" s="45">
        <f t="shared" si="416"/>
        <v>1768560</v>
      </c>
      <c r="H1188" s="45">
        <f t="shared" si="417"/>
        <v>2329192</v>
      </c>
      <c r="I1188" s="25">
        <v>140158</v>
      </c>
      <c r="J1188" s="67">
        <v>442140</v>
      </c>
      <c r="K1188" s="50"/>
      <c r="L1188" s="106"/>
      <c r="M1188" s="106"/>
      <c r="N1188" s="106"/>
      <c r="O1188" s="52">
        <f t="shared" si="420"/>
        <v>140158</v>
      </c>
      <c r="P1188" s="47">
        <f>E1188*S1188</f>
        <v>717998.56</v>
      </c>
      <c r="Q1188" s="47">
        <f>E1188*T1188</f>
        <v>2264985.88</v>
      </c>
      <c r="R1188" s="48">
        <f t="shared" si="409"/>
        <v>2982984.44</v>
      </c>
      <c r="S1188" s="48">
        <v>179499.64</v>
      </c>
      <c r="T1188" s="48">
        <v>566246.47</v>
      </c>
      <c r="U1188" s="48">
        <f t="shared" si="408"/>
        <v>745746.11</v>
      </c>
      <c r="V1188" s="51" t="s">
        <v>667</v>
      </c>
      <c r="W1188" s="14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</row>
    <row r="1189" spans="1:37" ht="28.5" x14ac:dyDescent="0.4">
      <c r="A1189" s="33">
        <v>985</v>
      </c>
      <c r="B1189" s="33">
        <v>41</v>
      </c>
      <c r="C1189" s="66" t="s">
        <v>668</v>
      </c>
      <c r="D1189" s="49" t="s">
        <v>26</v>
      </c>
      <c r="E1189" s="50">
        <v>16.04</v>
      </c>
      <c r="F1189" s="45">
        <f t="shared" si="415"/>
        <v>39426.32</v>
      </c>
      <c r="G1189" s="45">
        <f t="shared" si="416"/>
        <v>40100</v>
      </c>
      <c r="H1189" s="45">
        <f t="shared" si="417"/>
        <v>79526.320000000007</v>
      </c>
      <c r="I1189" s="25">
        <v>2458</v>
      </c>
      <c r="J1189" s="25">
        <v>2500</v>
      </c>
      <c r="K1189" s="50"/>
      <c r="L1189" s="106"/>
      <c r="M1189" s="106"/>
      <c r="N1189" s="106"/>
      <c r="O1189" s="52">
        <f t="shared" si="420"/>
        <v>2458</v>
      </c>
      <c r="P1189" s="47">
        <f>E1189*S1189</f>
        <v>50493.120000000003</v>
      </c>
      <c r="Q1189" s="47">
        <f>E1189*T1189</f>
        <v>51355.91</v>
      </c>
      <c r="R1189" s="48">
        <f t="shared" si="409"/>
        <v>101849.03</v>
      </c>
      <c r="S1189" s="48">
        <v>3147.95</v>
      </c>
      <c r="T1189" s="48">
        <v>3201.74</v>
      </c>
      <c r="U1189" s="48">
        <f t="shared" si="408"/>
        <v>6349.69</v>
      </c>
      <c r="V1189" s="51" t="s">
        <v>669</v>
      </c>
      <c r="W1189" s="14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</row>
    <row r="1190" spans="1:37" x14ac:dyDescent="0.4">
      <c r="A1190" s="33"/>
      <c r="B1190" s="33"/>
      <c r="C1190" s="81" t="s">
        <v>670</v>
      </c>
      <c r="D1190" s="33"/>
      <c r="E1190" s="25"/>
      <c r="F1190" s="45">
        <f t="shared" si="415"/>
        <v>0</v>
      </c>
      <c r="G1190" s="45">
        <f t="shared" si="416"/>
        <v>0</v>
      </c>
      <c r="H1190" s="45">
        <f t="shared" si="417"/>
        <v>0</v>
      </c>
      <c r="I1190" s="25"/>
      <c r="J1190" s="25"/>
      <c r="K1190" s="25"/>
      <c r="L1190" s="106"/>
      <c r="M1190" s="106"/>
      <c r="N1190" s="106"/>
      <c r="O1190" s="107"/>
      <c r="P1190" s="47">
        <f>E1190*S1190</f>
        <v>0</v>
      </c>
      <c r="Q1190" s="47">
        <f>E1190*T1190</f>
        <v>0</v>
      </c>
      <c r="R1190" s="48">
        <f t="shared" si="409"/>
        <v>0</v>
      </c>
      <c r="S1190" s="48">
        <v>0</v>
      </c>
      <c r="T1190" s="48">
        <v>0</v>
      </c>
      <c r="U1190" s="48">
        <f t="shared" si="408"/>
        <v>0</v>
      </c>
      <c r="V1190" s="51"/>
      <c r="W1190" s="14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</row>
    <row r="1191" spans="1:37" ht="42.75" x14ac:dyDescent="0.4">
      <c r="A1191" s="33">
        <v>986</v>
      </c>
      <c r="B1191" s="33">
        <v>42</v>
      </c>
      <c r="C1191" s="66" t="s">
        <v>671</v>
      </c>
      <c r="D1191" s="49" t="s">
        <v>101</v>
      </c>
      <c r="E1191" s="50">
        <v>18</v>
      </c>
      <c r="F1191" s="45">
        <f t="shared" si="415"/>
        <v>1786338</v>
      </c>
      <c r="G1191" s="45">
        <f t="shared" si="416"/>
        <v>2835468</v>
      </c>
      <c r="H1191" s="45">
        <f t="shared" si="417"/>
        <v>4621806</v>
      </c>
      <c r="I1191" s="25">
        <v>99241</v>
      </c>
      <c r="J1191" s="25">
        <v>157526</v>
      </c>
      <c r="K1191" s="50"/>
      <c r="L1191" s="100"/>
      <c r="M1191" s="100"/>
      <c r="N1191" s="100"/>
      <c r="O1191" s="52">
        <f>I1191</f>
        <v>99241</v>
      </c>
      <c r="P1191" s="47">
        <f>E1191*S1191</f>
        <v>2287754.1</v>
      </c>
      <c r="Q1191" s="47">
        <f>E1191*T1191</f>
        <v>3631369.5</v>
      </c>
      <c r="R1191" s="48">
        <f t="shared" si="409"/>
        <v>5919123.5999999996</v>
      </c>
      <c r="S1191" s="48">
        <v>127097.45</v>
      </c>
      <c r="T1191" s="48">
        <v>201742.75</v>
      </c>
      <c r="U1191" s="48">
        <f t="shared" si="408"/>
        <v>328840.2</v>
      </c>
      <c r="V1191" s="101" t="s">
        <v>672</v>
      </c>
      <c r="W1191" s="136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</row>
    <row r="1192" spans="1:37" ht="42.75" x14ac:dyDescent="0.4">
      <c r="A1192" s="33"/>
      <c r="B1192" s="33"/>
      <c r="C1192" s="139" t="s">
        <v>673</v>
      </c>
      <c r="D1192" s="33"/>
      <c r="E1192" s="25"/>
      <c r="F1192" s="59">
        <f t="shared" ref="F1192:H1192" si="421">SUM(F1194:F1226)</f>
        <v>1752220.5</v>
      </c>
      <c r="G1192" s="59">
        <f t="shared" si="421"/>
        <v>2106094</v>
      </c>
      <c r="H1192" s="59">
        <f t="shared" si="421"/>
        <v>3858314.5</v>
      </c>
      <c r="I1192" s="25"/>
      <c r="J1192" s="25"/>
      <c r="K1192" s="25"/>
      <c r="L1192" s="33"/>
      <c r="M1192" s="33"/>
      <c r="N1192" s="33"/>
      <c r="O1192" s="25"/>
      <c r="P1192" s="59"/>
      <c r="Q1192" s="59"/>
      <c r="R1192" s="59"/>
      <c r="S1192" s="48">
        <v>0</v>
      </c>
      <c r="T1192" s="48">
        <v>0</v>
      </c>
      <c r="U1192" s="48">
        <f t="shared" si="408"/>
        <v>0</v>
      </c>
      <c r="V1192" s="36"/>
      <c r="W1192" s="32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</row>
    <row r="1193" spans="1:37" ht="28.5" x14ac:dyDescent="0.4">
      <c r="A1193" s="33"/>
      <c r="B1193" s="33"/>
      <c r="C1193" s="34" t="s">
        <v>674</v>
      </c>
      <c r="D1193" s="33"/>
      <c r="E1193" s="25"/>
      <c r="F1193" s="45">
        <f t="shared" ref="F1193:F1226" si="422">E1193*I1193</f>
        <v>0</v>
      </c>
      <c r="G1193" s="45">
        <f t="shared" ref="G1193:G1226" si="423">E1193*J1193</f>
        <v>0</v>
      </c>
      <c r="H1193" s="45">
        <f t="shared" ref="H1193:H1226" si="424">F1193+G1193</f>
        <v>0</v>
      </c>
      <c r="I1193" s="25"/>
      <c r="J1193" s="25"/>
      <c r="K1193" s="25"/>
      <c r="L1193" s="100"/>
      <c r="M1193" s="100"/>
      <c r="N1193" s="100"/>
      <c r="O1193" s="111"/>
      <c r="P1193" s="47">
        <f>E1193*S1193</f>
        <v>0</v>
      </c>
      <c r="Q1193" s="47">
        <f>E1193*T1193</f>
        <v>0</v>
      </c>
      <c r="R1193" s="48">
        <f t="shared" si="409"/>
        <v>0</v>
      </c>
      <c r="S1193" s="48">
        <v>0</v>
      </c>
      <c r="T1193" s="48">
        <v>0</v>
      </c>
      <c r="U1193" s="48">
        <f t="shared" si="408"/>
        <v>0</v>
      </c>
      <c r="V1193" s="101"/>
      <c r="W1193" s="136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</row>
    <row r="1194" spans="1:37" ht="28.5" x14ac:dyDescent="0.4">
      <c r="A1194" s="33">
        <v>987</v>
      </c>
      <c r="B1194" s="49">
        <v>43</v>
      </c>
      <c r="C1194" s="31" t="s">
        <v>675</v>
      </c>
      <c r="D1194" s="33" t="s">
        <v>21</v>
      </c>
      <c r="E1194" s="25">
        <v>1</v>
      </c>
      <c r="F1194" s="45">
        <f t="shared" si="422"/>
        <v>6250</v>
      </c>
      <c r="G1194" s="45">
        <f t="shared" si="423"/>
        <v>25833</v>
      </c>
      <c r="H1194" s="45">
        <f t="shared" si="424"/>
        <v>32083</v>
      </c>
      <c r="I1194" s="50">
        <v>6250</v>
      </c>
      <c r="J1194" s="50">
        <v>25833</v>
      </c>
      <c r="K1194" s="25"/>
      <c r="L1194" s="100"/>
      <c r="M1194" s="100"/>
      <c r="N1194" s="100"/>
      <c r="O1194" s="52">
        <f t="shared" ref="O1194:O1205" si="425">I1194</f>
        <v>6250</v>
      </c>
      <c r="P1194" s="47">
        <f>E1194*S1194</f>
        <v>8004.34</v>
      </c>
      <c r="Q1194" s="47">
        <f>E1194*T1194</f>
        <v>33084.19</v>
      </c>
      <c r="R1194" s="48">
        <f t="shared" si="409"/>
        <v>41088.53</v>
      </c>
      <c r="S1194" s="48">
        <v>8004.34</v>
      </c>
      <c r="T1194" s="48">
        <v>33084.19</v>
      </c>
      <c r="U1194" s="48">
        <f t="shared" si="408"/>
        <v>41088.53</v>
      </c>
      <c r="V1194" s="101" t="s">
        <v>676</v>
      </c>
      <c r="W1194" s="136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</row>
    <row r="1195" spans="1:37" ht="28.5" x14ac:dyDescent="0.4">
      <c r="A1195" s="33">
        <v>988</v>
      </c>
      <c r="B1195" s="33">
        <v>44</v>
      </c>
      <c r="C1195" s="31" t="s">
        <v>677</v>
      </c>
      <c r="D1195" s="33" t="s">
        <v>21</v>
      </c>
      <c r="E1195" s="25">
        <v>2</v>
      </c>
      <c r="F1195" s="45">
        <f t="shared" si="422"/>
        <v>500</v>
      </c>
      <c r="G1195" s="45">
        <f t="shared" si="423"/>
        <v>18334</v>
      </c>
      <c r="H1195" s="45">
        <f t="shared" si="424"/>
        <v>18834</v>
      </c>
      <c r="I1195" s="25">
        <v>250</v>
      </c>
      <c r="J1195" s="25">
        <v>9167</v>
      </c>
      <c r="K1195" s="25"/>
      <c r="L1195" s="100"/>
      <c r="M1195" s="100"/>
      <c r="N1195" s="100"/>
      <c r="O1195" s="52">
        <f t="shared" si="425"/>
        <v>250</v>
      </c>
      <c r="P1195" s="47">
        <f>E1195*S1195</f>
        <v>640.34</v>
      </c>
      <c r="Q1195" s="47">
        <f>E1195*T1195</f>
        <v>23480.26</v>
      </c>
      <c r="R1195" s="48">
        <f t="shared" si="409"/>
        <v>24120.6</v>
      </c>
      <c r="S1195" s="48">
        <v>320.17</v>
      </c>
      <c r="T1195" s="48">
        <v>11740.13</v>
      </c>
      <c r="U1195" s="48">
        <f t="shared" si="408"/>
        <v>12060.3</v>
      </c>
      <c r="V1195" s="101" t="s">
        <v>678</v>
      </c>
      <c r="W1195" s="136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</row>
    <row r="1196" spans="1:37" ht="28.5" x14ac:dyDescent="0.4">
      <c r="A1196" s="33">
        <v>989</v>
      </c>
      <c r="B1196" s="33">
        <v>45</v>
      </c>
      <c r="C1196" s="31" t="s">
        <v>679</v>
      </c>
      <c r="D1196" s="33" t="s">
        <v>21</v>
      </c>
      <c r="E1196" s="25">
        <v>1</v>
      </c>
      <c r="F1196" s="45">
        <f t="shared" si="422"/>
        <v>6250</v>
      </c>
      <c r="G1196" s="45">
        <f t="shared" si="423"/>
        <v>27500</v>
      </c>
      <c r="H1196" s="45">
        <f t="shared" si="424"/>
        <v>33750</v>
      </c>
      <c r="I1196" s="25">
        <v>6250</v>
      </c>
      <c r="J1196" s="25">
        <v>27500</v>
      </c>
      <c r="K1196" s="25"/>
      <c r="L1196" s="100"/>
      <c r="M1196" s="100"/>
      <c r="N1196" s="100"/>
      <c r="O1196" s="52">
        <f t="shared" si="425"/>
        <v>6250</v>
      </c>
      <c r="P1196" s="47">
        <f>E1196*S1196</f>
        <v>8004.34</v>
      </c>
      <c r="Q1196" s="47">
        <f>E1196*T1196</f>
        <v>35219.11</v>
      </c>
      <c r="R1196" s="48">
        <f t="shared" si="409"/>
        <v>43223.45</v>
      </c>
      <c r="S1196" s="48">
        <v>8004.34</v>
      </c>
      <c r="T1196" s="48">
        <v>35219.11</v>
      </c>
      <c r="U1196" s="48">
        <f t="shared" si="408"/>
        <v>43223.45</v>
      </c>
      <c r="V1196" s="101" t="s">
        <v>680</v>
      </c>
      <c r="W1196" s="136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</row>
    <row r="1197" spans="1:37" ht="28.5" x14ac:dyDescent="0.4">
      <c r="A1197" s="33">
        <v>990</v>
      </c>
      <c r="B1197" s="33">
        <v>46</v>
      </c>
      <c r="C1197" s="31" t="s">
        <v>681</v>
      </c>
      <c r="D1197" s="33" t="s">
        <v>21</v>
      </c>
      <c r="E1197" s="25">
        <v>2</v>
      </c>
      <c r="F1197" s="45">
        <f t="shared" si="422"/>
        <v>500</v>
      </c>
      <c r="G1197" s="45">
        <f t="shared" si="423"/>
        <v>18334</v>
      </c>
      <c r="H1197" s="45">
        <f t="shared" si="424"/>
        <v>18834</v>
      </c>
      <c r="I1197" s="25">
        <v>250</v>
      </c>
      <c r="J1197" s="25">
        <v>9167</v>
      </c>
      <c r="K1197" s="25"/>
      <c r="L1197" s="100"/>
      <c r="M1197" s="100"/>
      <c r="N1197" s="100"/>
      <c r="O1197" s="52">
        <f t="shared" si="425"/>
        <v>250</v>
      </c>
      <c r="P1197" s="47">
        <f>E1197*S1197</f>
        <v>640.34</v>
      </c>
      <c r="Q1197" s="47">
        <f>E1197*T1197</f>
        <v>23480.26</v>
      </c>
      <c r="R1197" s="48">
        <f t="shared" si="409"/>
        <v>24120.6</v>
      </c>
      <c r="S1197" s="48">
        <v>320.17</v>
      </c>
      <c r="T1197" s="48">
        <v>11740.13</v>
      </c>
      <c r="U1197" s="48">
        <f t="shared" si="408"/>
        <v>12060.3</v>
      </c>
      <c r="V1197" s="101" t="s">
        <v>678</v>
      </c>
      <c r="W1197" s="136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</row>
    <row r="1198" spans="1:37" ht="28.5" x14ac:dyDescent="0.4">
      <c r="A1198" s="33">
        <v>991</v>
      </c>
      <c r="B1198" s="33">
        <v>47</v>
      </c>
      <c r="C1198" s="31" t="s">
        <v>682</v>
      </c>
      <c r="D1198" s="33" t="s">
        <v>21</v>
      </c>
      <c r="E1198" s="25">
        <v>13</v>
      </c>
      <c r="F1198" s="45">
        <f t="shared" si="422"/>
        <v>21671</v>
      </c>
      <c r="G1198" s="45">
        <f t="shared" si="423"/>
        <v>12454</v>
      </c>
      <c r="H1198" s="45">
        <f t="shared" si="424"/>
        <v>34125</v>
      </c>
      <c r="I1198" s="25">
        <v>1667</v>
      </c>
      <c r="J1198" s="25">
        <v>958</v>
      </c>
      <c r="K1198" s="25"/>
      <c r="L1198" s="100"/>
      <c r="M1198" s="100"/>
      <c r="N1198" s="100"/>
      <c r="O1198" s="52">
        <f t="shared" si="425"/>
        <v>1667</v>
      </c>
      <c r="P1198" s="47">
        <f>E1198*S1198</f>
        <v>27753.96</v>
      </c>
      <c r="Q1198" s="47">
        <f>E1198*T1198</f>
        <v>15949.83</v>
      </c>
      <c r="R1198" s="48">
        <f t="shared" si="409"/>
        <v>43703.79</v>
      </c>
      <c r="S1198" s="48">
        <v>2134.92</v>
      </c>
      <c r="T1198" s="48">
        <v>1226.9100000000001</v>
      </c>
      <c r="U1198" s="48">
        <f t="shared" si="408"/>
        <v>3361.83</v>
      </c>
      <c r="V1198" s="101" t="s">
        <v>683</v>
      </c>
      <c r="W1198" s="136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</row>
    <row r="1199" spans="1:37" ht="57" x14ac:dyDescent="0.4">
      <c r="A1199" s="33">
        <v>992</v>
      </c>
      <c r="B1199" s="33">
        <v>48</v>
      </c>
      <c r="C1199" s="31" t="s">
        <v>684</v>
      </c>
      <c r="D1199" s="33" t="s">
        <v>21</v>
      </c>
      <c r="E1199" s="25">
        <v>41</v>
      </c>
      <c r="F1199" s="45">
        <f t="shared" si="422"/>
        <v>119597</v>
      </c>
      <c r="G1199" s="45">
        <f t="shared" si="423"/>
        <v>68347</v>
      </c>
      <c r="H1199" s="45">
        <f t="shared" si="424"/>
        <v>187944</v>
      </c>
      <c r="I1199" s="25">
        <v>2917</v>
      </c>
      <c r="J1199" s="25">
        <v>1667</v>
      </c>
      <c r="K1199" s="25"/>
      <c r="L1199" s="100"/>
      <c r="M1199" s="100"/>
      <c r="N1199" s="100"/>
      <c r="O1199" s="52">
        <f t="shared" si="425"/>
        <v>2917</v>
      </c>
      <c r="P1199" s="47">
        <f>E1199*S1199</f>
        <v>153167.39000000001</v>
      </c>
      <c r="Q1199" s="47">
        <f>E1199*T1199</f>
        <v>87531.72</v>
      </c>
      <c r="R1199" s="48">
        <f t="shared" si="409"/>
        <v>240699.11</v>
      </c>
      <c r="S1199" s="48">
        <v>3735.79</v>
      </c>
      <c r="T1199" s="48">
        <v>2134.92</v>
      </c>
      <c r="U1199" s="48">
        <f t="shared" si="408"/>
        <v>5870.71</v>
      </c>
      <c r="V1199" s="101" t="s">
        <v>685</v>
      </c>
      <c r="W1199" s="136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</row>
    <row r="1200" spans="1:37" ht="42.75" x14ac:dyDescent="0.4">
      <c r="A1200" s="33">
        <v>993</v>
      </c>
      <c r="B1200" s="33">
        <v>49</v>
      </c>
      <c r="C1200" s="31" t="s">
        <v>686</v>
      </c>
      <c r="D1200" s="33" t="s">
        <v>21</v>
      </c>
      <c r="E1200" s="25">
        <v>16</v>
      </c>
      <c r="F1200" s="45">
        <f t="shared" si="422"/>
        <v>160000</v>
      </c>
      <c r="G1200" s="45">
        <f t="shared" si="423"/>
        <v>390672</v>
      </c>
      <c r="H1200" s="45">
        <f t="shared" si="424"/>
        <v>550672</v>
      </c>
      <c r="I1200" s="25">
        <v>10000</v>
      </c>
      <c r="J1200" s="25">
        <v>24417</v>
      </c>
      <c r="K1200" s="25"/>
      <c r="L1200" s="100"/>
      <c r="M1200" s="100"/>
      <c r="N1200" s="100"/>
      <c r="O1200" s="52">
        <f t="shared" si="425"/>
        <v>10000</v>
      </c>
      <c r="P1200" s="47">
        <f>E1200*S1200</f>
        <v>204911.2</v>
      </c>
      <c r="Q1200" s="47">
        <f>E1200*T1200</f>
        <v>500331.68</v>
      </c>
      <c r="R1200" s="48">
        <f t="shared" si="409"/>
        <v>705242.88</v>
      </c>
      <c r="S1200" s="48">
        <v>12806.95</v>
      </c>
      <c r="T1200" s="48">
        <v>31270.73</v>
      </c>
      <c r="U1200" s="48">
        <f t="shared" si="408"/>
        <v>44077.68</v>
      </c>
      <c r="V1200" s="101" t="s">
        <v>687</v>
      </c>
      <c r="W1200" s="136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</row>
    <row r="1201" spans="1:37" ht="28.5" x14ac:dyDescent="0.4">
      <c r="A1201" s="33">
        <v>994</v>
      </c>
      <c r="B1201" s="33">
        <v>50</v>
      </c>
      <c r="C1201" s="31" t="s">
        <v>688</v>
      </c>
      <c r="D1201" s="33" t="s">
        <v>21</v>
      </c>
      <c r="E1201" s="25">
        <v>1</v>
      </c>
      <c r="F1201" s="45">
        <f t="shared" si="422"/>
        <v>2500</v>
      </c>
      <c r="G1201" s="45">
        <f t="shared" si="423"/>
        <v>4208</v>
      </c>
      <c r="H1201" s="45">
        <f t="shared" si="424"/>
        <v>6708</v>
      </c>
      <c r="I1201" s="25">
        <v>2500</v>
      </c>
      <c r="J1201" s="25">
        <v>4208</v>
      </c>
      <c r="K1201" s="25"/>
      <c r="L1201" s="100"/>
      <c r="M1201" s="100"/>
      <c r="N1201" s="100"/>
      <c r="O1201" s="52">
        <f t="shared" si="425"/>
        <v>2500</v>
      </c>
      <c r="P1201" s="47">
        <f>E1201*S1201</f>
        <v>3201.74</v>
      </c>
      <c r="Q1201" s="47">
        <f>E1201*T1201</f>
        <v>5389.16</v>
      </c>
      <c r="R1201" s="48">
        <f t="shared" si="409"/>
        <v>8590.9</v>
      </c>
      <c r="S1201" s="48">
        <v>3201.74</v>
      </c>
      <c r="T1201" s="48">
        <v>5389.16</v>
      </c>
      <c r="U1201" s="48">
        <f t="shared" si="408"/>
        <v>8590.9</v>
      </c>
      <c r="V1201" s="101" t="s">
        <v>689</v>
      </c>
      <c r="W1201" s="136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</row>
    <row r="1202" spans="1:37" ht="28.5" x14ac:dyDescent="0.4">
      <c r="A1202" s="33">
        <v>995</v>
      </c>
      <c r="B1202" s="33">
        <v>51</v>
      </c>
      <c r="C1202" s="31" t="s">
        <v>690</v>
      </c>
      <c r="D1202" s="33" t="s">
        <v>21</v>
      </c>
      <c r="E1202" s="25">
        <v>3</v>
      </c>
      <c r="F1202" s="45">
        <f t="shared" si="422"/>
        <v>8751</v>
      </c>
      <c r="G1202" s="45">
        <f t="shared" si="423"/>
        <v>1776</v>
      </c>
      <c r="H1202" s="45">
        <f t="shared" si="424"/>
        <v>10527</v>
      </c>
      <c r="I1202" s="25">
        <v>2917</v>
      </c>
      <c r="J1202" s="25">
        <v>592</v>
      </c>
      <c r="K1202" s="25"/>
      <c r="L1202" s="100"/>
      <c r="M1202" s="100"/>
      <c r="N1202" s="100"/>
      <c r="O1202" s="52">
        <f t="shared" si="425"/>
        <v>2917</v>
      </c>
      <c r="P1202" s="47">
        <f>E1202*S1202</f>
        <v>11207.37</v>
      </c>
      <c r="Q1202" s="47">
        <f>E1202*T1202</f>
        <v>2274.5100000000002</v>
      </c>
      <c r="R1202" s="48">
        <f t="shared" si="409"/>
        <v>13481.88</v>
      </c>
      <c r="S1202" s="48">
        <v>3735.79</v>
      </c>
      <c r="T1202" s="48">
        <v>758.17</v>
      </c>
      <c r="U1202" s="48">
        <f t="shared" si="408"/>
        <v>4493.96</v>
      </c>
      <c r="V1202" s="101" t="s">
        <v>691</v>
      </c>
      <c r="W1202" s="136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</row>
    <row r="1203" spans="1:37" ht="57" x14ac:dyDescent="0.4">
      <c r="A1203" s="33">
        <v>996</v>
      </c>
      <c r="B1203" s="33">
        <v>52</v>
      </c>
      <c r="C1203" s="31" t="s">
        <v>692</v>
      </c>
      <c r="D1203" s="33" t="s">
        <v>21</v>
      </c>
      <c r="E1203" s="25">
        <v>2</v>
      </c>
      <c r="F1203" s="45">
        <f t="shared" si="422"/>
        <v>5834</v>
      </c>
      <c r="G1203" s="45">
        <f t="shared" si="423"/>
        <v>5834</v>
      </c>
      <c r="H1203" s="45">
        <f t="shared" si="424"/>
        <v>11668</v>
      </c>
      <c r="I1203" s="25">
        <v>2917</v>
      </c>
      <c r="J1203" s="67">
        <v>2917</v>
      </c>
      <c r="K1203" s="25"/>
      <c r="L1203" s="100"/>
      <c r="M1203" s="100"/>
      <c r="N1203" s="100"/>
      <c r="O1203" s="52">
        <f t="shared" si="425"/>
        <v>2917</v>
      </c>
      <c r="P1203" s="47">
        <f>E1203*S1203</f>
        <v>7471.58</v>
      </c>
      <c r="Q1203" s="47">
        <f>E1203*T1203</f>
        <v>7471.58</v>
      </c>
      <c r="R1203" s="48">
        <f t="shared" si="409"/>
        <v>14943.16</v>
      </c>
      <c r="S1203" s="48">
        <v>3735.79</v>
      </c>
      <c r="T1203" s="48">
        <v>3735.79</v>
      </c>
      <c r="U1203" s="48">
        <f t="shared" si="408"/>
        <v>7471.58</v>
      </c>
      <c r="V1203" s="101" t="s">
        <v>693</v>
      </c>
      <c r="W1203" s="136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</row>
    <row r="1204" spans="1:37" ht="28.5" x14ac:dyDescent="0.4">
      <c r="A1204" s="33">
        <v>997</v>
      </c>
      <c r="B1204" s="33">
        <v>53</v>
      </c>
      <c r="C1204" s="31" t="s">
        <v>694</v>
      </c>
      <c r="D1204" s="33" t="s">
        <v>21</v>
      </c>
      <c r="E1204" s="25">
        <v>1</v>
      </c>
      <c r="F1204" s="45">
        <f t="shared" si="422"/>
        <v>2920</v>
      </c>
      <c r="G1204" s="45">
        <f t="shared" si="423"/>
        <v>6334</v>
      </c>
      <c r="H1204" s="45">
        <f t="shared" si="424"/>
        <v>9254</v>
      </c>
      <c r="I1204" s="56">
        <v>2920</v>
      </c>
      <c r="J1204" s="67">
        <v>6334</v>
      </c>
      <c r="K1204" s="25"/>
      <c r="L1204" s="100"/>
      <c r="M1204" s="100"/>
      <c r="N1204" s="100"/>
      <c r="O1204" s="52">
        <f t="shared" si="425"/>
        <v>2920</v>
      </c>
      <c r="P1204" s="47">
        <f>E1204*S1204</f>
        <v>3739.63</v>
      </c>
      <c r="Q1204" s="47">
        <f>E1204*T1204</f>
        <v>8111.92</v>
      </c>
      <c r="R1204" s="48">
        <f t="shared" si="409"/>
        <v>11851.55</v>
      </c>
      <c r="S1204" s="48">
        <v>3739.63</v>
      </c>
      <c r="T1204" s="48">
        <v>8111.92</v>
      </c>
      <c r="U1204" s="48">
        <f t="shared" si="408"/>
        <v>11851.55</v>
      </c>
      <c r="V1204" s="101" t="s">
        <v>695</v>
      </c>
      <c r="W1204" s="136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</row>
    <row r="1205" spans="1:37" ht="28.5" x14ac:dyDescent="0.4">
      <c r="A1205" s="33">
        <v>998</v>
      </c>
      <c r="B1205" s="33">
        <v>54</v>
      </c>
      <c r="C1205" s="31" t="s">
        <v>696</v>
      </c>
      <c r="D1205" s="33" t="s">
        <v>21</v>
      </c>
      <c r="E1205" s="25">
        <v>2</v>
      </c>
      <c r="F1205" s="45">
        <f t="shared" si="422"/>
        <v>5840</v>
      </c>
      <c r="G1205" s="45">
        <f t="shared" si="423"/>
        <v>2500</v>
      </c>
      <c r="H1205" s="45">
        <f t="shared" si="424"/>
        <v>8340</v>
      </c>
      <c r="I1205" s="56">
        <v>2920</v>
      </c>
      <c r="J1205" s="67">
        <v>1250</v>
      </c>
      <c r="K1205" s="25"/>
      <c r="L1205" s="100"/>
      <c r="M1205" s="100"/>
      <c r="N1205" s="100"/>
      <c r="O1205" s="52">
        <f t="shared" si="425"/>
        <v>2920</v>
      </c>
      <c r="P1205" s="47">
        <f>E1205*S1205</f>
        <v>7479.26</v>
      </c>
      <c r="Q1205" s="47">
        <f>E1205*T1205</f>
        <v>3201.74</v>
      </c>
      <c r="R1205" s="48">
        <f t="shared" si="409"/>
        <v>10681</v>
      </c>
      <c r="S1205" s="48">
        <v>3739.63</v>
      </c>
      <c r="T1205" s="48">
        <v>1600.87</v>
      </c>
      <c r="U1205" s="48">
        <f t="shared" si="408"/>
        <v>5340.5</v>
      </c>
      <c r="V1205" s="101" t="s">
        <v>697</v>
      </c>
      <c r="W1205" s="136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</row>
    <row r="1206" spans="1:37" ht="28.5" x14ac:dyDescent="0.4">
      <c r="A1206" s="33"/>
      <c r="B1206" s="33"/>
      <c r="C1206" s="34" t="s">
        <v>698</v>
      </c>
      <c r="D1206" s="33"/>
      <c r="E1206" s="25"/>
      <c r="F1206" s="45">
        <f t="shared" si="422"/>
        <v>0</v>
      </c>
      <c r="G1206" s="45">
        <f t="shared" si="423"/>
        <v>0</v>
      </c>
      <c r="H1206" s="45">
        <f t="shared" si="424"/>
        <v>0</v>
      </c>
      <c r="I1206" s="25"/>
      <c r="J1206" s="25"/>
      <c r="K1206" s="25"/>
      <c r="L1206" s="100"/>
      <c r="M1206" s="100"/>
      <c r="N1206" s="100"/>
      <c r="O1206" s="111"/>
      <c r="P1206" s="47">
        <f>E1206*S1206</f>
        <v>0</v>
      </c>
      <c r="Q1206" s="47">
        <f>E1206*T1206</f>
        <v>0</v>
      </c>
      <c r="R1206" s="48">
        <f t="shared" si="409"/>
        <v>0</v>
      </c>
      <c r="S1206" s="48">
        <v>0</v>
      </c>
      <c r="T1206" s="48">
        <v>0</v>
      </c>
      <c r="U1206" s="48">
        <f t="shared" si="408"/>
        <v>0</v>
      </c>
      <c r="V1206" s="101"/>
      <c r="W1206" s="136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</row>
    <row r="1207" spans="1:37" ht="28.5" x14ac:dyDescent="0.4">
      <c r="A1207" s="33">
        <v>999</v>
      </c>
      <c r="B1207" s="33">
        <v>55</v>
      </c>
      <c r="C1207" s="31" t="s">
        <v>699</v>
      </c>
      <c r="D1207" s="33" t="s">
        <v>21</v>
      </c>
      <c r="E1207" s="25">
        <v>8</v>
      </c>
      <c r="F1207" s="45">
        <f t="shared" si="422"/>
        <v>33336</v>
      </c>
      <c r="G1207" s="45">
        <f t="shared" si="423"/>
        <v>300000</v>
      </c>
      <c r="H1207" s="45">
        <f t="shared" si="424"/>
        <v>333336</v>
      </c>
      <c r="I1207" s="25">
        <v>4167</v>
      </c>
      <c r="J1207" s="25">
        <v>37500</v>
      </c>
      <c r="K1207" s="25"/>
      <c r="L1207" s="100"/>
      <c r="M1207" s="100"/>
      <c r="N1207" s="100"/>
      <c r="O1207" s="52">
        <f t="shared" ref="O1207:O1212" si="426">I1207</f>
        <v>4167</v>
      </c>
      <c r="P1207" s="47">
        <f>E1207*S1207</f>
        <v>42693.279999999999</v>
      </c>
      <c r="Q1207" s="47">
        <f>E1207*T1207</f>
        <v>384208.48</v>
      </c>
      <c r="R1207" s="48">
        <f t="shared" si="409"/>
        <v>426901.76000000001</v>
      </c>
      <c r="S1207" s="48">
        <v>5336.66</v>
      </c>
      <c r="T1207" s="48">
        <v>48026.06</v>
      </c>
      <c r="U1207" s="48">
        <f t="shared" si="408"/>
        <v>53362.720000000001</v>
      </c>
      <c r="V1207" s="101" t="s">
        <v>700</v>
      </c>
      <c r="W1207" s="136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</row>
    <row r="1208" spans="1:37" ht="28.5" x14ac:dyDescent="0.4">
      <c r="A1208" s="33">
        <v>1000</v>
      </c>
      <c r="B1208" s="33">
        <v>56</v>
      </c>
      <c r="C1208" s="31" t="s">
        <v>701</v>
      </c>
      <c r="D1208" s="33" t="s">
        <v>21</v>
      </c>
      <c r="E1208" s="25">
        <v>16</v>
      </c>
      <c r="F1208" s="45">
        <f t="shared" si="422"/>
        <v>4000</v>
      </c>
      <c r="G1208" s="45">
        <f t="shared" si="423"/>
        <v>146672</v>
      </c>
      <c r="H1208" s="45">
        <f t="shared" si="424"/>
        <v>150672</v>
      </c>
      <c r="I1208" s="25">
        <v>250</v>
      </c>
      <c r="J1208" s="25">
        <v>9167</v>
      </c>
      <c r="K1208" s="25"/>
      <c r="L1208" s="100"/>
      <c r="M1208" s="100"/>
      <c r="N1208" s="100"/>
      <c r="O1208" s="52">
        <f t="shared" si="426"/>
        <v>250</v>
      </c>
      <c r="P1208" s="47">
        <f>E1208*S1208</f>
        <v>5122.72</v>
      </c>
      <c r="Q1208" s="47">
        <f>E1208*T1208</f>
        <v>187842.08</v>
      </c>
      <c r="R1208" s="48">
        <f t="shared" si="409"/>
        <v>192964.8</v>
      </c>
      <c r="S1208" s="48">
        <v>320.17</v>
      </c>
      <c r="T1208" s="48">
        <v>11740.13</v>
      </c>
      <c r="U1208" s="48">
        <f t="shared" si="408"/>
        <v>12060.3</v>
      </c>
      <c r="V1208" s="101" t="s">
        <v>678</v>
      </c>
      <c r="W1208" s="136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</row>
    <row r="1209" spans="1:37" ht="28.5" x14ac:dyDescent="0.4">
      <c r="A1209" s="33">
        <v>1001</v>
      </c>
      <c r="B1209" s="33">
        <v>57</v>
      </c>
      <c r="C1209" s="31" t="s">
        <v>702</v>
      </c>
      <c r="D1209" s="33" t="s">
        <v>21</v>
      </c>
      <c r="E1209" s="25">
        <v>12</v>
      </c>
      <c r="F1209" s="45">
        <f t="shared" si="422"/>
        <v>35004</v>
      </c>
      <c r="G1209" s="45">
        <f t="shared" si="423"/>
        <v>15996</v>
      </c>
      <c r="H1209" s="45">
        <f t="shared" si="424"/>
        <v>51000</v>
      </c>
      <c r="I1209" s="25">
        <v>2917</v>
      </c>
      <c r="J1209" s="25">
        <v>1333</v>
      </c>
      <c r="K1209" s="25"/>
      <c r="L1209" s="100"/>
      <c r="M1209" s="100"/>
      <c r="N1209" s="100"/>
      <c r="O1209" s="52">
        <f t="shared" si="426"/>
        <v>2917</v>
      </c>
      <c r="P1209" s="47">
        <f>E1209*S1209</f>
        <v>44829.48</v>
      </c>
      <c r="Q1209" s="47">
        <f>E1209*T1209</f>
        <v>20486.04</v>
      </c>
      <c r="R1209" s="48">
        <f t="shared" si="409"/>
        <v>65315.519999999997</v>
      </c>
      <c r="S1209" s="48">
        <v>3735.79</v>
      </c>
      <c r="T1209" s="48">
        <v>1707.17</v>
      </c>
      <c r="U1209" s="48">
        <f t="shared" si="408"/>
        <v>5442.96</v>
      </c>
      <c r="V1209" s="101" t="s">
        <v>703</v>
      </c>
      <c r="W1209" s="136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</row>
    <row r="1210" spans="1:37" ht="28.5" x14ac:dyDescent="0.4">
      <c r="A1210" s="33">
        <v>1002</v>
      </c>
      <c r="B1210" s="33">
        <v>58</v>
      </c>
      <c r="C1210" s="31" t="s">
        <v>704</v>
      </c>
      <c r="D1210" s="33" t="s">
        <v>21</v>
      </c>
      <c r="E1210" s="25">
        <v>54</v>
      </c>
      <c r="F1210" s="45">
        <f t="shared" si="422"/>
        <v>157518</v>
      </c>
      <c r="G1210" s="45">
        <f t="shared" si="423"/>
        <v>571482</v>
      </c>
      <c r="H1210" s="45">
        <f t="shared" si="424"/>
        <v>729000</v>
      </c>
      <c r="I1210" s="25">
        <v>2917</v>
      </c>
      <c r="J1210" s="25">
        <v>10583</v>
      </c>
      <c r="K1210" s="25"/>
      <c r="L1210" s="100"/>
      <c r="M1210" s="100"/>
      <c r="N1210" s="100"/>
      <c r="O1210" s="52">
        <f t="shared" si="426"/>
        <v>2917</v>
      </c>
      <c r="P1210" s="47">
        <f>E1210*S1210</f>
        <v>201732.66</v>
      </c>
      <c r="Q1210" s="47">
        <f>E1210*T1210</f>
        <v>731893.86</v>
      </c>
      <c r="R1210" s="48">
        <f t="shared" si="409"/>
        <v>933626.52</v>
      </c>
      <c r="S1210" s="48">
        <v>3735.79</v>
      </c>
      <c r="T1210" s="48">
        <v>13553.59</v>
      </c>
      <c r="U1210" s="48">
        <f t="shared" si="408"/>
        <v>17289.38</v>
      </c>
      <c r="V1210" s="101" t="s">
        <v>705</v>
      </c>
      <c r="W1210" s="136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</row>
    <row r="1211" spans="1:37" ht="42.75" x14ac:dyDescent="0.4">
      <c r="A1211" s="33">
        <v>1003</v>
      </c>
      <c r="B1211" s="33">
        <v>59</v>
      </c>
      <c r="C1211" s="31" t="s">
        <v>706</v>
      </c>
      <c r="D1211" s="33" t="s">
        <v>21</v>
      </c>
      <c r="E1211" s="25">
        <v>1</v>
      </c>
      <c r="F1211" s="45">
        <f t="shared" si="422"/>
        <v>4462.5</v>
      </c>
      <c r="G1211" s="45">
        <f t="shared" si="423"/>
        <v>25000</v>
      </c>
      <c r="H1211" s="45">
        <f t="shared" si="424"/>
        <v>29462.5</v>
      </c>
      <c r="I1211" s="56">
        <v>4462.5</v>
      </c>
      <c r="J1211" s="67">
        <v>25000</v>
      </c>
      <c r="K1211" s="25"/>
      <c r="L1211" s="100"/>
      <c r="M1211" s="100"/>
      <c r="N1211" s="100"/>
      <c r="O1211" s="52">
        <f t="shared" si="426"/>
        <v>4462.5</v>
      </c>
      <c r="P1211" s="47">
        <f>E1211*S1211</f>
        <v>5715.1</v>
      </c>
      <c r="Q1211" s="47">
        <f>E1211*T1211</f>
        <v>32017.37</v>
      </c>
      <c r="R1211" s="48">
        <f t="shared" si="409"/>
        <v>37732.47</v>
      </c>
      <c r="S1211" s="48">
        <v>5715.1</v>
      </c>
      <c r="T1211" s="48">
        <v>32017.37</v>
      </c>
      <c r="U1211" s="48">
        <f t="shared" si="408"/>
        <v>37732.47</v>
      </c>
      <c r="V1211" s="101" t="s">
        <v>707</v>
      </c>
      <c r="W1211" s="136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</row>
    <row r="1212" spans="1:37" ht="42.75" x14ac:dyDescent="0.4">
      <c r="A1212" s="33">
        <v>1004</v>
      </c>
      <c r="B1212" s="33">
        <v>60</v>
      </c>
      <c r="C1212" s="31" t="s">
        <v>708</v>
      </c>
      <c r="D1212" s="33" t="s">
        <v>21</v>
      </c>
      <c r="E1212" s="25">
        <v>10</v>
      </c>
      <c r="F1212" s="45">
        <f t="shared" si="422"/>
        <v>29170</v>
      </c>
      <c r="G1212" s="45">
        <f t="shared" si="423"/>
        <v>11420</v>
      </c>
      <c r="H1212" s="45">
        <f t="shared" si="424"/>
        <v>40590</v>
      </c>
      <c r="I1212" s="25">
        <v>2917</v>
      </c>
      <c r="J1212" s="25">
        <v>1142</v>
      </c>
      <c r="K1212" s="25"/>
      <c r="L1212" s="100"/>
      <c r="M1212" s="100"/>
      <c r="N1212" s="100"/>
      <c r="O1212" s="52">
        <f t="shared" si="426"/>
        <v>2917</v>
      </c>
      <c r="P1212" s="47">
        <f>E1212*S1212</f>
        <v>37357.9</v>
      </c>
      <c r="Q1212" s="47">
        <f>E1212*T1212</f>
        <v>14625.5</v>
      </c>
      <c r="R1212" s="48">
        <f t="shared" si="409"/>
        <v>51983.4</v>
      </c>
      <c r="S1212" s="48">
        <v>3735.79</v>
      </c>
      <c r="T1212" s="48">
        <v>1462.55</v>
      </c>
      <c r="U1212" s="48">
        <f t="shared" si="408"/>
        <v>5198.34</v>
      </c>
      <c r="V1212" s="101" t="s">
        <v>709</v>
      </c>
      <c r="W1212" s="136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</row>
    <row r="1213" spans="1:37" ht="28.5" x14ac:dyDescent="0.4">
      <c r="A1213" s="33"/>
      <c r="B1213" s="33"/>
      <c r="C1213" s="34" t="s">
        <v>710</v>
      </c>
      <c r="D1213" s="33"/>
      <c r="E1213" s="25"/>
      <c r="F1213" s="45">
        <f t="shared" si="422"/>
        <v>0</v>
      </c>
      <c r="G1213" s="45">
        <f t="shared" si="423"/>
        <v>0</v>
      </c>
      <c r="H1213" s="45">
        <f t="shared" si="424"/>
        <v>0</v>
      </c>
      <c r="I1213" s="25"/>
      <c r="J1213" s="25"/>
      <c r="K1213" s="25"/>
      <c r="L1213" s="100"/>
      <c r="M1213" s="100"/>
      <c r="N1213" s="100"/>
      <c r="O1213" s="111"/>
      <c r="P1213" s="47">
        <f>E1213*S1213</f>
        <v>0</v>
      </c>
      <c r="Q1213" s="47">
        <f>E1213*T1213</f>
        <v>0</v>
      </c>
      <c r="R1213" s="48">
        <f t="shared" si="409"/>
        <v>0</v>
      </c>
      <c r="S1213" s="48">
        <v>0</v>
      </c>
      <c r="T1213" s="48">
        <v>0</v>
      </c>
      <c r="U1213" s="48">
        <f t="shared" si="408"/>
        <v>0</v>
      </c>
      <c r="V1213" s="101"/>
      <c r="W1213" s="136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</row>
    <row r="1214" spans="1:37" ht="128.25" x14ac:dyDescent="0.4">
      <c r="A1214" s="33">
        <v>1005</v>
      </c>
      <c r="B1214" s="33">
        <v>61</v>
      </c>
      <c r="C1214" s="31" t="s">
        <v>711</v>
      </c>
      <c r="D1214" s="33" t="s">
        <v>24</v>
      </c>
      <c r="E1214" s="25">
        <v>1185</v>
      </c>
      <c r="F1214" s="45">
        <f t="shared" si="422"/>
        <v>59250</v>
      </c>
      <c r="G1214" s="45">
        <f t="shared" si="423"/>
        <v>79395</v>
      </c>
      <c r="H1214" s="45">
        <f t="shared" si="424"/>
        <v>138645</v>
      </c>
      <c r="I1214" s="25">
        <v>50</v>
      </c>
      <c r="J1214" s="25">
        <v>67</v>
      </c>
      <c r="K1214" s="25"/>
      <c r="L1214" s="100"/>
      <c r="M1214" s="100"/>
      <c r="N1214" s="100"/>
      <c r="O1214" s="52">
        <f t="shared" ref="O1214:O1226" si="427">I1214</f>
        <v>50</v>
      </c>
      <c r="P1214" s="47">
        <f>E1214*S1214</f>
        <v>75875.55</v>
      </c>
      <c r="Q1214" s="47">
        <f>E1214*T1214</f>
        <v>101684.85</v>
      </c>
      <c r="R1214" s="48">
        <f t="shared" si="409"/>
        <v>177560.4</v>
      </c>
      <c r="S1214" s="48">
        <v>64.03</v>
      </c>
      <c r="T1214" s="48">
        <v>85.81</v>
      </c>
      <c r="U1214" s="48">
        <f t="shared" si="408"/>
        <v>149.84</v>
      </c>
      <c r="V1214" s="101" t="s">
        <v>712</v>
      </c>
      <c r="W1214" s="136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</row>
    <row r="1215" spans="1:37" ht="28.5" x14ac:dyDescent="0.4">
      <c r="A1215" s="33">
        <v>1006</v>
      </c>
      <c r="B1215" s="33">
        <v>62</v>
      </c>
      <c r="C1215" s="31" t="s">
        <v>713</v>
      </c>
      <c r="D1215" s="33" t="s">
        <v>24</v>
      </c>
      <c r="E1215" s="25">
        <v>1185</v>
      </c>
      <c r="F1215" s="45">
        <f t="shared" si="422"/>
        <v>357870</v>
      </c>
      <c r="G1215" s="45">
        <f t="shared" si="423"/>
        <v>82950</v>
      </c>
      <c r="H1215" s="45">
        <f t="shared" si="424"/>
        <v>440820</v>
      </c>
      <c r="I1215" s="25">
        <v>302</v>
      </c>
      <c r="J1215" s="25">
        <v>70</v>
      </c>
      <c r="K1215" s="25"/>
      <c r="L1215" s="100"/>
      <c r="M1215" s="100"/>
      <c r="N1215" s="100"/>
      <c r="O1215" s="52">
        <f t="shared" si="427"/>
        <v>302</v>
      </c>
      <c r="P1215" s="47">
        <f>E1215*S1215</f>
        <v>458322.45</v>
      </c>
      <c r="Q1215" s="47">
        <f>E1215*T1215</f>
        <v>106235.25</v>
      </c>
      <c r="R1215" s="48">
        <f t="shared" si="409"/>
        <v>564557.69999999995</v>
      </c>
      <c r="S1215" s="48">
        <v>386.77</v>
      </c>
      <c r="T1215" s="48">
        <v>89.65</v>
      </c>
      <c r="U1215" s="48">
        <f t="shared" si="408"/>
        <v>476.42</v>
      </c>
      <c r="V1215" s="101" t="s">
        <v>714</v>
      </c>
      <c r="W1215" s="136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</row>
    <row r="1216" spans="1:37" ht="128.25" x14ac:dyDescent="0.4">
      <c r="A1216" s="33">
        <v>1007</v>
      </c>
      <c r="B1216" s="33">
        <v>63</v>
      </c>
      <c r="C1216" s="31" t="s">
        <v>715</v>
      </c>
      <c r="D1216" s="33" t="s">
        <v>24</v>
      </c>
      <c r="E1216" s="25">
        <v>1625</v>
      </c>
      <c r="F1216" s="45">
        <f t="shared" si="422"/>
        <v>81250</v>
      </c>
      <c r="G1216" s="45">
        <f t="shared" si="423"/>
        <v>108875</v>
      </c>
      <c r="H1216" s="45">
        <f t="shared" si="424"/>
        <v>190125</v>
      </c>
      <c r="I1216" s="25">
        <v>50</v>
      </c>
      <c r="J1216" s="25">
        <v>67</v>
      </c>
      <c r="K1216" s="25"/>
      <c r="L1216" s="100"/>
      <c r="M1216" s="100"/>
      <c r="N1216" s="100"/>
      <c r="O1216" s="52">
        <f t="shared" si="427"/>
        <v>50</v>
      </c>
      <c r="P1216" s="47">
        <f>E1216*S1216</f>
        <v>104048.75</v>
      </c>
      <c r="Q1216" s="47">
        <f>E1216*T1216</f>
        <v>139441.25</v>
      </c>
      <c r="R1216" s="48">
        <f t="shared" si="409"/>
        <v>243490</v>
      </c>
      <c r="S1216" s="48">
        <v>64.03</v>
      </c>
      <c r="T1216" s="48">
        <v>85.81</v>
      </c>
      <c r="U1216" s="48">
        <f t="shared" si="408"/>
        <v>149.84</v>
      </c>
      <c r="V1216" s="101" t="s">
        <v>716</v>
      </c>
      <c r="W1216" s="136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</row>
    <row r="1217" spans="1:37" ht="28.5" x14ac:dyDescent="0.4">
      <c r="A1217" s="33">
        <v>1008</v>
      </c>
      <c r="B1217" s="33">
        <v>64</v>
      </c>
      <c r="C1217" s="31" t="s">
        <v>717</v>
      </c>
      <c r="D1217" s="33" t="s">
        <v>24</v>
      </c>
      <c r="E1217" s="25">
        <v>1625</v>
      </c>
      <c r="F1217" s="45">
        <f t="shared" si="422"/>
        <v>490750</v>
      </c>
      <c r="G1217" s="45">
        <f t="shared" si="423"/>
        <v>105625</v>
      </c>
      <c r="H1217" s="45">
        <f t="shared" si="424"/>
        <v>596375</v>
      </c>
      <c r="I1217" s="25">
        <v>302</v>
      </c>
      <c r="J1217" s="25">
        <v>65</v>
      </c>
      <c r="K1217" s="25"/>
      <c r="L1217" s="100"/>
      <c r="M1217" s="100"/>
      <c r="N1217" s="100"/>
      <c r="O1217" s="52">
        <f t="shared" si="427"/>
        <v>302</v>
      </c>
      <c r="P1217" s="47">
        <f>E1217*S1217</f>
        <v>628501.25</v>
      </c>
      <c r="Q1217" s="47">
        <f>E1217*T1217</f>
        <v>135281.25</v>
      </c>
      <c r="R1217" s="48">
        <f t="shared" si="409"/>
        <v>763782.5</v>
      </c>
      <c r="S1217" s="48">
        <v>386.77</v>
      </c>
      <c r="T1217" s="48">
        <v>83.25</v>
      </c>
      <c r="U1217" s="48">
        <f t="shared" si="408"/>
        <v>470.02</v>
      </c>
      <c r="V1217" s="101" t="s">
        <v>718</v>
      </c>
      <c r="W1217" s="136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</row>
    <row r="1218" spans="1:37" ht="128.25" x14ac:dyDescent="0.4">
      <c r="A1218" s="33">
        <v>1009</v>
      </c>
      <c r="B1218" s="33">
        <v>65</v>
      </c>
      <c r="C1218" s="31" t="s">
        <v>715</v>
      </c>
      <c r="D1218" s="33" t="s">
        <v>24</v>
      </c>
      <c r="E1218" s="25">
        <v>260</v>
      </c>
      <c r="F1218" s="45">
        <f t="shared" si="422"/>
        <v>13000</v>
      </c>
      <c r="G1218" s="45">
        <f t="shared" si="423"/>
        <v>17420</v>
      </c>
      <c r="H1218" s="45">
        <f t="shared" si="424"/>
        <v>30420</v>
      </c>
      <c r="I1218" s="25">
        <v>50</v>
      </c>
      <c r="J1218" s="25">
        <v>67</v>
      </c>
      <c r="K1218" s="25"/>
      <c r="L1218" s="100"/>
      <c r="M1218" s="100"/>
      <c r="N1218" s="100"/>
      <c r="O1218" s="52">
        <f t="shared" si="427"/>
        <v>50</v>
      </c>
      <c r="P1218" s="47">
        <f>E1218*S1218</f>
        <v>16647.8</v>
      </c>
      <c r="Q1218" s="47">
        <f>E1218*T1218</f>
        <v>22310.6</v>
      </c>
      <c r="R1218" s="48">
        <f t="shared" si="409"/>
        <v>38958.400000000001</v>
      </c>
      <c r="S1218" s="48">
        <v>64.03</v>
      </c>
      <c r="T1218" s="48">
        <v>85.81</v>
      </c>
      <c r="U1218" s="48">
        <f t="shared" si="408"/>
        <v>149.84</v>
      </c>
      <c r="V1218" s="101" t="s">
        <v>719</v>
      </c>
      <c r="W1218" s="136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</row>
    <row r="1219" spans="1:37" ht="28.5" x14ac:dyDescent="0.4">
      <c r="A1219" s="33">
        <v>1010</v>
      </c>
      <c r="B1219" s="33">
        <v>66</v>
      </c>
      <c r="C1219" s="31" t="s">
        <v>720</v>
      </c>
      <c r="D1219" s="33" t="s">
        <v>24</v>
      </c>
      <c r="E1219" s="25">
        <v>260</v>
      </c>
      <c r="F1219" s="45">
        <f t="shared" si="422"/>
        <v>78520</v>
      </c>
      <c r="G1219" s="45">
        <f t="shared" si="423"/>
        <v>31720</v>
      </c>
      <c r="H1219" s="45">
        <f t="shared" si="424"/>
        <v>110240</v>
      </c>
      <c r="I1219" s="25">
        <v>302</v>
      </c>
      <c r="J1219" s="25">
        <v>122</v>
      </c>
      <c r="K1219" s="25"/>
      <c r="L1219" s="100"/>
      <c r="M1219" s="100"/>
      <c r="N1219" s="100"/>
      <c r="O1219" s="52">
        <f t="shared" si="427"/>
        <v>302</v>
      </c>
      <c r="P1219" s="47">
        <f>E1219*S1219</f>
        <v>100560.2</v>
      </c>
      <c r="Q1219" s="47">
        <f>E1219*T1219</f>
        <v>40622.400000000001</v>
      </c>
      <c r="R1219" s="48">
        <f t="shared" si="409"/>
        <v>141182.6</v>
      </c>
      <c r="S1219" s="48">
        <v>386.77</v>
      </c>
      <c r="T1219" s="48">
        <v>156.24</v>
      </c>
      <c r="U1219" s="48">
        <f t="shared" si="408"/>
        <v>543.01</v>
      </c>
      <c r="V1219" s="101" t="s">
        <v>721</v>
      </c>
      <c r="W1219" s="136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</row>
    <row r="1220" spans="1:37" ht="57" x14ac:dyDescent="0.4">
      <c r="A1220" s="33">
        <v>1011</v>
      </c>
      <c r="B1220" s="33">
        <v>67</v>
      </c>
      <c r="C1220" s="31" t="s">
        <v>722</v>
      </c>
      <c r="D1220" s="33" t="s">
        <v>24</v>
      </c>
      <c r="E1220" s="25">
        <v>30</v>
      </c>
      <c r="F1220" s="45">
        <f t="shared" si="422"/>
        <v>7500</v>
      </c>
      <c r="G1220" s="45">
        <f t="shared" si="423"/>
        <v>3390</v>
      </c>
      <c r="H1220" s="45">
        <f t="shared" si="424"/>
        <v>10890</v>
      </c>
      <c r="I1220" s="25">
        <v>250</v>
      </c>
      <c r="J1220" s="25">
        <v>113</v>
      </c>
      <c r="K1220" s="25"/>
      <c r="L1220" s="100"/>
      <c r="M1220" s="100"/>
      <c r="N1220" s="100"/>
      <c r="O1220" s="52">
        <f t="shared" si="427"/>
        <v>250</v>
      </c>
      <c r="P1220" s="47">
        <f>E1220*S1220</f>
        <v>9605.1</v>
      </c>
      <c r="Q1220" s="47">
        <f>E1220*T1220</f>
        <v>4341.6000000000004</v>
      </c>
      <c r="R1220" s="48">
        <f t="shared" si="409"/>
        <v>13946.7</v>
      </c>
      <c r="S1220" s="48">
        <v>320.17</v>
      </c>
      <c r="T1220" s="48">
        <v>144.72</v>
      </c>
      <c r="U1220" s="48">
        <f t="shared" si="408"/>
        <v>464.89</v>
      </c>
      <c r="V1220" s="101" t="s">
        <v>723</v>
      </c>
      <c r="W1220" s="136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</row>
    <row r="1221" spans="1:37" ht="28.5" x14ac:dyDescent="0.4">
      <c r="A1221" s="33">
        <v>1012</v>
      </c>
      <c r="B1221" s="33">
        <v>68</v>
      </c>
      <c r="C1221" s="31" t="s">
        <v>724</v>
      </c>
      <c r="D1221" s="33" t="s">
        <v>24</v>
      </c>
      <c r="E1221" s="25">
        <v>30</v>
      </c>
      <c r="F1221" s="45">
        <f t="shared" si="422"/>
        <v>9060</v>
      </c>
      <c r="G1221" s="45">
        <f t="shared" si="423"/>
        <v>3660</v>
      </c>
      <c r="H1221" s="45">
        <f t="shared" si="424"/>
        <v>12720</v>
      </c>
      <c r="I1221" s="25">
        <v>302</v>
      </c>
      <c r="J1221" s="25">
        <v>122</v>
      </c>
      <c r="K1221" s="25"/>
      <c r="L1221" s="100"/>
      <c r="M1221" s="100"/>
      <c r="N1221" s="100"/>
      <c r="O1221" s="52">
        <f t="shared" si="427"/>
        <v>302</v>
      </c>
      <c r="P1221" s="47">
        <f>E1221*S1221</f>
        <v>11603.1</v>
      </c>
      <c r="Q1221" s="47">
        <f>E1221*T1221</f>
        <v>4687.2</v>
      </c>
      <c r="R1221" s="48">
        <f t="shared" si="409"/>
        <v>16290.3</v>
      </c>
      <c r="S1221" s="48">
        <v>386.77</v>
      </c>
      <c r="T1221" s="48">
        <v>156.24</v>
      </c>
      <c r="U1221" s="48">
        <f t="shared" si="408"/>
        <v>543.01</v>
      </c>
      <c r="V1221" s="101" t="s">
        <v>725</v>
      </c>
      <c r="W1221" s="136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</row>
    <row r="1222" spans="1:37" ht="28.5" x14ac:dyDescent="0.4">
      <c r="A1222" s="33">
        <v>1013</v>
      </c>
      <c r="B1222" s="33">
        <v>69</v>
      </c>
      <c r="C1222" s="31" t="s">
        <v>726</v>
      </c>
      <c r="D1222" s="33" t="s">
        <v>21</v>
      </c>
      <c r="E1222" s="25">
        <v>2</v>
      </c>
      <c r="F1222" s="45">
        <f t="shared" si="422"/>
        <v>84</v>
      </c>
      <c r="G1222" s="45">
        <f t="shared" si="423"/>
        <v>76</v>
      </c>
      <c r="H1222" s="45">
        <f t="shared" si="424"/>
        <v>160</v>
      </c>
      <c r="I1222" s="25">
        <v>42</v>
      </c>
      <c r="J1222" s="25">
        <v>38</v>
      </c>
      <c r="K1222" s="25"/>
      <c r="L1222" s="24"/>
      <c r="M1222" s="24"/>
      <c r="N1222" s="24"/>
      <c r="O1222" s="52">
        <f t="shared" si="427"/>
        <v>42</v>
      </c>
      <c r="P1222" s="47">
        <f>E1222*S1222</f>
        <v>107.58</v>
      </c>
      <c r="Q1222" s="47">
        <f>E1222*T1222</f>
        <v>97.34</v>
      </c>
      <c r="R1222" s="48">
        <f t="shared" si="409"/>
        <v>204.92</v>
      </c>
      <c r="S1222" s="48">
        <v>53.79</v>
      </c>
      <c r="T1222" s="48">
        <v>48.67</v>
      </c>
      <c r="U1222" s="48">
        <f t="shared" si="408"/>
        <v>102.46</v>
      </c>
      <c r="V1222" s="31" t="s">
        <v>727</v>
      </c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</row>
    <row r="1223" spans="1:37" ht="42.75" x14ac:dyDescent="0.4">
      <c r="A1223" s="33">
        <v>1014</v>
      </c>
      <c r="B1223" s="33">
        <v>70</v>
      </c>
      <c r="C1223" s="31" t="s">
        <v>728</v>
      </c>
      <c r="D1223" s="33" t="s">
        <v>21</v>
      </c>
      <c r="E1223" s="25">
        <v>1</v>
      </c>
      <c r="F1223" s="45">
        <f t="shared" si="422"/>
        <v>833</v>
      </c>
      <c r="G1223" s="45">
        <f t="shared" si="423"/>
        <v>1967</v>
      </c>
      <c r="H1223" s="45">
        <f t="shared" si="424"/>
        <v>2800</v>
      </c>
      <c r="I1223" s="25">
        <v>833</v>
      </c>
      <c r="J1223" s="25">
        <v>1967</v>
      </c>
      <c r="K1223" s="25"/>
      <c r="L1223" s="100"/>
      <c r="M1223" s="100"/>
      <c r="N1223" s="100"/>
      <c r="O1223" s="52">
        <f t="shared" si="427"/>
        <v>833</v>
      </c>
      <c r="P1223" s="47">
        <f>E1223*S1223</f>
        <v>1066.82</v>
      </c>
      <c r="Q1223" s="47">
        <f>E1223*T1223</f>
        <v>2519.13</v>
      </c>
      <c r="R1223" s="48">
        <f t="shared" si="409"/>
        <v>3585.95</v>
      </c>
      <c r="S1223" s="48">
        <v>1066.82</v>
      </c>
      <c r="T1223" s="48">
        <v>2519.13</v>
      </c>
      <c r="U1223" s="48">
        <f t="shared" si="408"/>
        <v>3585.95</v>
      </c>
      <c r="V1223" s="101" t="s">
        <v>729</v>
      </c>
      <c r="W1223" s="136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</row>
    <row r="1224" spans="1:37" ht="28.5" x14ac:dyDescent="0.4">
      <c r="A1224" s="33">
        <v>1015</v>
      </c>
      <c r="B1224" s="33">
        <v>71</v>
      </c>
      <c r="C1224" s="31" t="s">
        <v>730</v>
      </c>
      <c r="D1224" s="33" t="s">
        <v>731</v>
      </c>
      <c r="E1224" s="25">
        <v>20</v>
      </c>
      <c r="F1224" s="45">
        <f t="shared" si="422"/>
        <v>25000</v>
      </c>
      <c r="G1224" s="45">
        <f t="shared" si="423"/>
        <v>0</v>
      </c>
      <c r="H1224" s="45">
        <f t="shared" si="424"/>
        <v>25000</v>
      </c>
      <c r="I1224" s="25">
        <v>1250</v>
      </c>
      <c r="J1224" s="25">
        <v>0</v>
      </c>
      <c r="K1224" s="25"/>
      <c r="L1224" s="100"/>
      <c r="M1224" s="100"/>
      <c r="N1224" s="100"/>
      <c r="O1224" s="52">
        <f t="shared" si="427"/>
        <v>1250</v>
      </c>
      <c r="P1224" s="47">
        <f>E1224*S1224</f>
        <v>32017.4</v>
      </c>
      <c r="Q1224" s="47">
        <f>E1224*T1224</f>
        <v>0</v>
      </c>
      <c r="R1224" s="48">
        <f t="shared" si="409"/>
        <v>32017.4</v>
      </c>
      <c r="S1224" s="48">
        <v>1600.87</v>
      </c>
      <c r="T1224" s="48">
        <v>0</v>
      </c>
      <c r="U1224" s="48">
        <f t="shared" si="408"/>
        <v>1600.87</v>
      </c>
      <c r="V1224" s="101"/>
      <c r="W1224" s="136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</row>
    <row r="1225" spans="1:37" ht="28.5" x14ac:dyDescent="0.4">
      <c r="A1225" s="33">
        <v>1016</v>
      </c>
      <c r="B1225" s="33">
        <v>72</v>
      </c>
      <c r="C1225" s="31" t="s">
        <v>732</v>
      </c>
      <c r="D1225" s="33" t="s">
        <v>731</v>
      </c>
      <c r="E1225" s="25">
        <v>20</v>
      </c>
      <c r="F1225" s="45">
        <f t="shared" si="422"/>
        <v>8340</v>
      </c>
      <c r="G1225" s="45">
        <f t="shared" si="423"/>
        <v>7660</v>
      </c>
      <c r="H1225" s="45">
        <f t="shared" si="424"/>
        <v>16000</v>
      </c>
      <c r="I1225" s="25">
        <v>417</v>
      </c>
      <c r="J1225" s="25">
        <v>383</v>
      </c>
      <c r="K1225" s="25"/>
      <c r="L1225" s="100"/>
      <c r="M1225" s="100"/>
      <c r="N1225" s="100"/>
      <c r="O1225" s="52">
        <f t="shared" si="427"/>
        <v>417</v>
      </c>
      <c r="P1225" s="47">
        <f>E1225*S1225</f>
        <v>10681</v>
      </c>
      <c r="Q1225" s="47">
        <f>E1225*T1225</f>
        <v>9810.2000000000007</v>
      </c>
      <c r="R1225" s="48">
        <f t="shared" si="409"/>
        <v>20491.2</v>
      </c>
      <c r="S1225" s="48">
        <v>534.04999999999995</v>
      </c>
      <c r="T1225" s="48">
        <v>490.51</v>
      </c>
      <c r="U1225" s="48">
        <f t="shared" ref="U1225:U1258" si="428">S1225+T1225</f>
        <v>1024.56</v>
      </c>
      <c r="V1225" s="101" t="s">
        <v>733</v>
      </c>
      <c r="W1225" s="136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</row>
    <row r="1226" spans="1:37" ht="28.5" x14ac:dyDescent="0.4">
      <c r="A1226" s="33">
        <v>1017</v>
      </c>
      <c r="B1226" s="33">
        <v>73</v>
      </c>
      <c r="C1226" s="31" t="s">
        <v>734</v>
      </c>
      <c r="D1226" s="33" t="s">
        <v>21</v>
      </c>
      <c r="E1226" s="25">
        <v>20</v>
      </c>
      <c r="F1226" s="45">
        <f t="shared" si="422"/>
        <v>16660</v>
      </c>
      <c r="G1226" s="45">
        <f t="shared" si="423"/>
        <v>10660</v>
      </c>
      <c r="H1226" s="45">
        <f t="shared" si="424"/>
        <v>27320</v>
      </c>
      <c r="I1226" s="25">
        <v>833</v>
      </c>
      <c r="J1226" s="25">
        <v>533</v>
      </c>
      <c r="K1226" s="25"/>
      <c r="L1226" s="100"/>
      <c r="M1226" s="100"/>
      <c r="N1226" s="100"/>
      <c r="O1226" s="52">
        <f t="shared" si="427"/>
        <v>833</v>
      </c>
      <c r="P1226" s="47">
        <f>E1226*S1226</f>
        <v>21336.400000000001</v>
      </c>
      <c r="Q1226" s="47">
        <f>E1226*T1226</f>
        <v>13652.2</v>
      </c>
      <c r="R1226" s="48">
        <f t="shared" ref="R1226:R1254" si="429">P1226+Q1226</f>
        <v>34988.6</v>
      </c>
      <c r="S1226" s="48">
        <v>1066.82</v>
      </c>
      <c r="T1226" s="48">
        <v>682.61</v>
      </c>
      <c r="U1226" s="48">
        <f t="shared" si="428"/>
        <v>1749.43</v>
      </c>
      <c r="V1226" s="101" t="s">
        <v>735</v>
      </c>
      <c r="W1226" s="136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</row>
    <row r="1227" spans="1:37" x14ac:dyDescent="0.4">
      <c r="A1227" s="33"/>
      <c r="B1227" s="33"/>
      <c r="C1227" s="139" t="s">
        <v>736</v>
      </c>
      <c r="D1227" s="33"/>
      <c r="E1227" s="25"/>
      <c r="F1227" s="59">
        <f t="shared" ref="F1227:H1227" si="430">SUM(F1229:F1233)</f>
        <v>6158088</v>
      </c>
      <c r="G1227" s="59">
        <f t="shared" si="430"/>
        <v>1545019</v>
      </c>
      <c r="H1227" s="59">
        <f t="shared" si="430"/>
        <v>7703107</v>
      </c>
      <c r="I1227" s="25"/>
      <c r="J1227" s="25"/>
      <c r="K1227" s="25"/>
      <c r="L1227" s="33"/>
      <c r="M1227" s="33"/>
      <c r="N1227" s="33"/>
      <c r="O1227" s="25"/>
      <c r="P1227" s="59"/>
      <c r="Q1227" s="59"/>
      <c r="R1227" s="59"/>
      <c r="S1227" s="48">
        <v>0</v>
      </c>
      <c r="T1227" s="48">
        <v>0</v>
      </c>
      <c r="U1227" s="48">
        <f t="shared" si="428"/>
        <v>0</v>
      </c>
      <c r="V1227" s="36"/>
      <c r="W1227" s="32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</row>
    <row r="1228" spans="1:37" x14ac:dyDescent="0.4">
      <c r="A1228" s="33"/>
      <c r="B1228" s="33"/>
      <c r="C1228" s="34" t="s">
        <v>577</v>
      </c>
      <c r="D1228" s="33"/>
      <c r="E1228" s="25"/>
      <c r="F1228" s="45">
        <f t="shared" ref="F1228:F1233" si="431">E1228*I1228</f>
        <v>0</v>
      </c>
      <c r="G1228" s="45">
        <f t="shared" ref="G1228:G1233" si="432">E1228*J1228</f>
        <v>0</v>
      </c>
      <c r="H1228" s="45"/>
      <c r="I1228" s="25"/>
      <c r="J1228" s="25"/>
      <c r="K1228" s="25"/>
      <c r="L1228" s="100"/>
      <c r="M1228" s="100"/>
      <c r="N1228" s="100"/>
      <c r="O1228" s="111"/>
      <c r="P1228" s="47">
        <f>E1228*S1228</f>
        <v>0</v>
      </c>
      <c r="Q1228" s="47">
        <f>E1228*T1228</f>
        <v>0</v>
      </c>
      <c r="R1228" s="48">
        <f t="shared" si="429"/>
        <v>0</v>
      </c>
      <c r="S1228" s="48">
        <v>0</v>
      </c>
      <c r="T1228" s="48">
        <v>0</v>
      </c>
      <c r="U1228" s="48">
        <f t="shared" si="428"/>
        <v>0</v>
      </c>
      <c r="V1228" s="101"/>
      <c r="W1228" s="136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</row>
    <row r="1229" spans="1:37" x14ac:dyDescent="0.4">
      <c r="A1229" s="33">
        <v>1018</v>
      </c>
      <c r="B1229" s="33">
        <v>74</v>
      </c>
      <c r="C1229" s="31" t="s">
        <v>737</v>
      </c>
      <c r="D1229" s="33" t="s">
        <v>24</v>
      </c>
      <c r="E1229" s="25">
        <v>460</v>
      </c>
      <c r="F1229" s="45">
        <f t="shared" si="431"/>
        <v>805000</v>
      </c>
      <c r="G1229" s="45">
        <f t="shared" si="432"/>
        <v>0</v>
      </c>
      <c r="H1229" s="45">
        <f>F1229+G1229</f>
        <v>805000</v>
      </c>
      <c r="I1229" s="25">
        <v>1750</v>
      </c>
      <c r="J1229" s="25">
        <v>0</v>
      </c>
      <c r="K1229" s="25"/>
      <c r="L1229" s="100"/>
      <c r="M1229" s="100"/>
      <c r="N1229" s="100"/>
      <c r="O1229" s="52">
        <f>I1229</f>
        <v>1750</v>
      </c>
      <c r="P1229" s="47">
        <f>E1229*S1229</f>
        <v>1030961.2</v>
      </c>
      <c r="Q1229" s="47">
        <f>E1229*T1229</f>
        <v>0</v>
      </c>
      <c r="R1229" s="48">
        <f t="shared" si="429"/>
        <v>1030961.2</v>
      </c>
      <c r="S1229" s="48">
        <v>2241.2199999999998</v>
      </c>
      <c r="T1229" s="48">
        <v>0</v>
      </c>
      <c r="U1229" s="48">
        <f t="shared" si="428"/>
        <v>2241.2199999999998</v>
      </c>
      <c r="V1229" s="101"/>
      <c r="W1229" s="136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</row>
    <row r="1230" spans="1:37" x14ac:dyDescent="0.4">
      <c r="A1230" s="33"/>
      <c r="B1230" s="33"/>
      <c r="C1230" s="34" t="s">
        <v>557</v>
      </c>
      <c r="D1230" s="33"/>
      <c r="E1230" s="25"/>
      <c r="F1230" s="45">
        <f t="shared" si="431"/>
        <v>0</v>
      </c>
      <c r="G1230" s="45">
        <f t="shared" si="432"/>
        <v>0</v>
      </c>
      <c r="H1230" s="45"/>
      <c r="I1230" s="25"/>
      <c r="J1230" s="25"/>
      <c r="K1230" s="25"/>
      <c r="L1230" s="100"/>
      <c r="M1230" s="100"/>
      <c r="N1230" s="100"/>
      <c r="O1230" s="111"/>
      <c r="P1230" s="47">
        <f>E1230*S1230</f>
        <v>0</v>
      </c>
      <c r="Q1230" s="47">
        <f>E1230*T1230</f>
        <v>0</v>
      </c>
      <c r="R1230" s="48">
        <f t="shared" si="429"/>
        <v>0</v>
      </c>
      <c r="S1230" s="48">
        <v>0</v>
      </c>
      <c r="T1230" s="48">
        <v>0</v>
      </c>
      <c r="U1230" s="48">
        <f t="shared" si="428"/>
        <v>0</v>
      </c>
      <c r="V1230" s="101"/>
      <c r="W1230" s="136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</row>
    <row r="1231" spans="1:37" ht="185.25" x14ac:dyDescent="0.4">
      <c r="A1231" s="33">
        <v>1019</v>
      </c>
      <c r="B1231" s="33">
        <v>75</v>
      </c>
      <c r="C1231" s="31" t="s">
        <v>738</v>
      </c>
      <c r="D1231" s="33" t="s">
        <v>24</v>
      </c>
      <c r="E1231" s="25">
        <v>79</v>
      </c>
      <c r="F1231" s="45">
        <f t="shared" si="431"/>
        <v>686036</v>
      </c>
      <c r="G1231" s="45">
        <f t="shared" si="432"/>
        <v>197974</v>
      </c>
      <c r="H1231" s="45">
        <f t="shared" ref="H1231:H1233" si="433">F1231+G1231</f>
        <v>884010</v>
      </c>
      <c r="I1231" s="25">
        <v>8684</v>
      </c>
      <c r="J1231" s="25">
        <v>2506</v>
      </c>
      <c r="K1231" s="25"/>
      <c r="L1231" s="100"/>
      <c r="M1231" s="100"/>
      <c r="N1231" s="100"/>
      <c r="O1231" s="52">
        <f t="shared" ref="O1231:O1233" si="434">I1231</f>
        <v>8684</v>
      </c>
      <c r="P1231" s="47">
        <f>E1231*S1231</f>
        <v>878602.45</v>
      </c>
      <c r="Q1231" s="47">
        <f>E1231*T1231</f>
        <v>253544.18</v>
      </c>
      <c r="R1231" s="48">
        <f t="shared" si="429"/>
        <v>1132146.6299999999</v>
      </c>
      <c r="S1231" s="48">
        <v>11121.55</v>
      </c>
      <c r="T1231" s="48">
        <v>3209.42</v>
      </c>
      <c r="U1231" s="48">
        <f t="shared" si="428"/>
        <v>14330.97</v>
      </c>
      <c r="V1231" s="101" t="s">
        <v>739</v>
      </c>
      <c r="W1231" s="136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</row>
    <row r="1232" spans="1:37" ht="213.75" x14ac:dyDescent="0.4">
      <c r="A1232" s="33">
        <v>1020</v>
      </c>
      <c r="B1232" s="33">
        <v>76</v>
      </c>
      <c r="C1232" s="31" t="s">
        <v>740</v>
      </c>
      <c r="D1232" s="33" t="s">
        <v>24</v>
      </c>
      <c r="E1232" s="25">
        <v>96</v>
      </c>
      <c r="F1232" s="45">
        <f t="shared" si="431"/>
        <v>992832</v>
      </c>
      <c r="G1232" s="45">
        <f t="shared" si="432"/>
        <v>286560</v>
      </c>
      <c r="H1232" s="45">
        <f t="shared" si="433"/>
        <v>1279392</v>
      </c>
      <c r="I1232" s="25">
        <v>10342</v>
      </c>
      <c r="J1232" s="25">
        <v>2985</v>
      </c>
      <c r="K1232" s="25"/>
      <c r="L1232" s="100"/>
      <c r="M1232" s="100"/>
      <c r="N1232" s="100"/>
      <c r="O1232" s="52">
        <f t="shared" si="434"/>
        <v>10342</v>
      </c>
      <c r="P1232" s="47">
        <f>E1232*S1232</f>
        <v>1271515.2</v>
      </c>
      <c r="Q1232" s="47">
        <f>E1232*T1232</f>
        <v>366995.52</v>
      </c>
      <c r="R1232" s="48">
        <f t="shared" si="429"/>
        <v>1638510.72</v>
      </c>
      <c r="S1232" s="48">
        <v>13244.95</v>
      </c>
      <c r="T1232" s="48">
        <v>3822.87</v>
      </c>
      <c r="U1232" s="48">
        <f t="shared" si="428"/>
        <v>17067.82</v>
      </c>
      <c r="V1232" s="101" t="s">
        <v>741</v>
      </c>
      <c r="W1232" s="136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</row>
    <row r="1233" spans="1:37" ht="270.75" x14ac:dyDescent="0.4">
      <c r="A1233" s="33">
        <v>1021</v>
      </c>
      <c r="B1233" s="33">
        <v>77</v>
      </c>
      <c r="C1233" s="31" t="s">
        <v>742</v>
      </c>
      <c r="D1233" s="33" t="s">
        <v>24</v>
      </c>
      <c r="E1233" s="25">
        <v>285</v>
      </c>
      <c r="F1233" s="45">
        <f t="shared" si="431"/>
        <v>3674220</v>
      </c>
      <c r="G1233" s="45">
        <f t="shared" si="432"/>
        <v>1060485</v>
      </c>
      <c r="H1233" s="45">
        <f t="shared" si="433"/>
        <v>4734705</v>
      </c>
      <c r="I1233" s="25">
        <v>12892</v>
      </c>
      <c r="J1233" s="25">
        <v>3721</v>
      </c>
      <c r="K1233" s="25"/>
      <c r="L1233" s="100"/>
      <c r="M1233" s="100"/>
      <c r="N1233" s="100"/>
      <c r="O1233" s="52">
        <f t="shared" si="434"/>
        <v>12892</v>
      </c>
      <c r="P1233" s="47">
        <f>E1233*S1233</f>
        <v>4705555.2</v>
      </c>
      <c r="Q1233" s="47">
        <f>E1233*T1233</f>
        <v>1358158.95</v>
      </c>
      <c r="R1233" s="48">
        <f t="shared" si="429"/>
        <v>6063714.1500000004</v>
      </c>
      <c r="S1233" s="48">
        <v>16510.72</v>
      </c>
      <c r="T1233" s="48">
        <v>4765.47</v>
      </c>
      <c r="U1233" s="48">
        <f t="shared" si="428"/>
        <v>21276.19</v>
      </c>
      <c r="V1233" s="101" t="s">
        <v>743</v>
      </c>
      <c r="W1233" s="136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</row>
    <row r="1234" spans="1:37" x14ac:dyDescent="0.4">
      <c r="A1234" s="33"/>
      <c r="B1234" s="33"/>
      <c r="C1234" s="139" t="s">
        <v>744</v>
      </c>
      <c r="D1234" s="33"/>
      <c r="E1234" s="25"/>
      <c r="F1234" s="59">
        <f t="shared" ref="F1234:H1234" si="435">SUM(F1236:F1244)</f>
        <v>178584.3</v>
      </c>
      <c r="G1234" s="59">
        <f t="shared" si="435"/>
        <v>118816</v>
      </c>
      <c r="H1234" s="59">
        <f t="shared" si="435"/>
        <v>297400.3</v>
      </c>
      <c r="I1234" s="25"/>
      <c r="J1234" s="25"/>
      <c r="K1234" s="25"/>
      <c r="L1234" s="33"/>
      <c r="M1234" s="33"/>
      <c r="N1234" s="33"/>
      <c r="O1234" s="25"/>
      <c r="P1234" s="59"/>
      <c r="Q1234" s="59"/>
      <c r="R1234" s="59"/>
      <c r="S1234" s="48">
        <v>0</v>
      </c>
      <c r="T1234" s="48">
        <v>0</v>
      </c>
      <c r="U1234" s="48">
        <f t="shared" si="428"/>
        <v>0</v>
      </c>
      <c r="V1234" s="36"/>
      <c r="W1234" s="32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</row>
    <row r="1235" spans="1:37" x14ac:dyDescent="0.4">
      <c r="A1235" s="33"/>
      <c r="B1235" s="33"/>
      <c r="C1235" s="34" t="s">
        <v>566</v>
      </c>
      <c r="D1235" s="33"/>
      <c r="E1235" s="25"/>
      <c r="F1235" s="45">
        <f t="shared" ref="F1235:F1244" si="436">E1235*I1235</f>
        <v>0</v>
      </c>
      <c r="G1235" s="45">
        <f t="shared" ref="G1235:G1244" si="437">E1235*J1235</f>
        <v>0</v>
      </c>
      <c r="H1235" s="45"/>
      <c r="I1235" s="25"/>
      <c r="J1235" s="25"/>
      <c r="K1235" s="25"/>
      <c r="L1235" s="100"/>
      <c r="M1235" s="100"/>
      <c r="N1235" s="100"/>
      <c r="O1235" s="111"/>
      <c r="P1235" s="47">
        <f>E1235*S1235</f>
        <v>0</v>
      </c>
      <c r="Q1235" s="47">
        <f>E1235*T1235</f>
        <v>0</v>
      </c>
      <c r="R1235" s="48">
        <f t="shared" si="429"/>
        <v>0</v>
      </c>
      <c r="S1235" s="48">
        <v>0</v>
      </c>
      <c r="T1235" s="48">
        <v>0</v>
      </c>
      <c r="U1235" s="48">
        <f t="shared" si="428"/>
        <v>0</v>
      </c>
      <c r="V1235" s="101"/>
      <c r="W1235" s="136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</row>
    <row r="1236" spans="1:37" ht="42.75" x14ac:dyDescent="0.4">
      <c r="A1236" s="33">
        <v>1022</v>
      </c>
      <c r="B1236" s="33">
        <v>78</v>
      </c>
      <c r="C1236" s="66" t="s">
        <v>745</v>
      </c>
      <c r="D1236" s="33" t="s">
        <v>34</v>
      </c>
      <c r="E1236" s="25">
        <v>30.7</v>
      </c>
      <c r="F1236" s="45">
        <f t="shared" si="436"/>
        <v>22564.5</v>
      </c>
      <c r="G1236" s="45">
        <f t="shared" si="437"/>
        <v>0</v>
      </c>
      <c r="H1236" s="45">
        <f t="shared" ref="H1236:H1244" si="438">F1236+G1236</f>
        <v>22564.5</v>
      </c>
      <c r="I1236" s="25">
        <v>735</v>
      </c>
      <c r="J1236" s="25"/>
      <c r="K1236" s="25"/>
      <c r="L1236" s="100"/>
      <c r="M1236" s="100"/>
      <c r="N1236" s="100"/>
      <c r="O1236" s="52">
        <f t="shared" ref="O1236:O1239" si="439">I1236</f>
        <v>735</v>
      </c>
      <c r="P1236" s="47">
        <f>E1236*S1236</f>
        <v>28898.22</v>
      </c>
      <c r="Q1236" s="47">
        <f>E1236*T1236</f>
        <v>0</v>
      </c>
      <c r="R1236" s="48">
        <f t="shared" si="429"/>
        <v>28898.22</v>
      </c>
      <c r="S1236" s="48">
        <v>941.31</v>
      </c>
      <c r="T1236" s="48">
        <v>0</v>
      </c>
      <c r="U1236" s="48">
        <f t="shared" si="428"/>
        <v>941.31</v>
      </c>
      <c r="V1236" s="101" t="s">
        <v>746</v>
      </c>
      <c r="W1236" s="136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</row>
    <row r="1237" spans="1:37" ht="28.5" x14ac:dyDescent="0.4">
      <c r="A1237" s="33">
        <v>1023</v>
      </c>
      <c r="B1237" s="33">
        <v>79</v>
      </c>
      <c r="C1237" s="31" t="s">
        <v>747</v>
      </c>
      <c r="D1237" s="33" t="s">
        <v>34</v>
      </c>
      <c r="E1237" s="25">
        <v>30.7</v>
      </c>
      <c r="F1237" s="45">
        <f t="shared" si="436"/>
        <v>82276</v>
      </c>
      <c r="G1237" s="45">
        <f t="shared" si="437"/>
        <v>0</v>
      </c>
      <c r="H1237" s="45">
        <f t="shared" si="438"/>
        <v>82276</v>
      </c>
      <c r="I1237" s="25">
        <v>2680</v>
      </c>
      <c r="J1237" s="25"/>
      <c r="K1237" s="25"/>
      <c r="L1237" s="100"/>
      <c r="M1237" s="100"/>
      <c r="N1237" s="100"/>
      <c r="O1237" s="52">
        <f t="shared" si="439"/>
        <v>2680</v>
      </c>
      <c r="P1237" s="47">
        <f>E1237*S1237</f>
        <v>105370.38</v>
      </c>
      <c r="Q1237" s="47">
        <f>E1237*T1237</f>
        <v>0</v>
      </c>
      <c r="R1237" s="48">
        <f t="shared" si="429"/>
        <v>105370.38</v>
      </c>
      <c r="S1237" s="48">
        <v>3432.26</v>
      </c>
      <c r="T1237" s="48">
        <v>0</v>
      </c>
      <c r="U1237" s="48">
        <f t="shared" si="428"/>
        <v>3432.26</v>
      </c>
      <c r="V1237" s="101" t="s">
        <v>748</v>
      </c>
      <c r="W1237" s="136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</row>
    <row r="1238" spans="1:37" ht="28.5" x14ac:dyDescent="0.4">
      <c r="A1238" s="33">
        <v>1024</v>
      </c>
      <c r="B1238" s="33">
        <v>80</v>
      </c>
      <c r="C1238" s="31" t="s">
        <v>749</v>
      </c>
      <c r="D1238" s="33" t="s">
        <v>34</v>
      </c>
      <c r="E1238" s="25">
        <v>2.8</v>
      </c>
      <c r="F1238" s="45">
        <f t="shared" si="436"/>
        <v>7674.8</v>
      </c>
      <c r="G1238" s="45">
        <f t="shared" si="437"/>
        <v>2800</v>
      </c>
      <c r="H1238" s="45">
        <f t="shared" si="438"/>
        <v>10474.799999999999</v>
      </c>
      <c r="I1238" s="25">
        <v>2741</v>
      </c>
      <c r="J1238" s="25">
        <v>1000</v>
      </c>
      <c r="K1238" s="25"/>
      <c r="L1238" s="100"/>
      <c r="M1238" s="100"/>
      <c r="N1238" s="100"/>
      <c r="O1238" s="52">
        <f t="shared" si="439"/>
        <v>2741</v>
      </c>
      <c r="P1238" s="47">
        <f>E1238*S1238</f>
        <v>9829.06</v>
      </c>
      <c r="Q1238" s="47">
        <f>E1238*T1238</f>
        <v>3585.93</v>
      </c>
      <c r="R1238" s="48">
        <f t="shared" si="429"/>
        <v>13414.99</v>
      </c>
      <c r="S1238" s="48">
        <v>3510.38</v>
      </c>
      <c r="T1238" s="48">
        <v>1280.69</v>
      </c>
      <c r="U1238" s="48">
        <f t="shared" si="428"/>
        <v>4791.07</v>
      </c>
      <c r="V1238" s="101" t="s">
        <v>750</v>
      </c>
      <c r="W1238" s="136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</row>
    <row r="1239" spans="1:37" ht="28.5" x14ac:dyDescent="0.4">
      <c r="A1239" s="33">
        <v>1025</v>
      </c>
      <c r="B1239" s="33">
        <v>81</v>
      </c>
      <c r="C1239" s="31" t="s">
        <v>751</v>
      </c>
      <c r="D1239" s="33" t="s">
        <v>34</v>
      </c>
      <c r="E1239" s="25">
        <v>58.6</v>
      </c>
      <c r="F1239" s="45">
        <f t="shared" si="436"/>
        <v>19631</v>
      </c>
      <c r="G1239" s="45">
        <f t="shared" si="437"/>
        <v>0</v>
      </c>
      <c r="H1239" s="45">
        <f t="shared" si="438"/>
        <v>19631</v>
      </c>
      <c r="I1239" s="25">
        <v>335</v>
      </c>
      <c r="J1239" s="25"/>
      <c r="K1239" s="25"/>
      <c r="L1239" s="100"/>
      <c r="M1239" s="100"/>
      <c r="N1239" s="100"/>
      <c r="O1239" s="52">
        <f t="shared" si="439"/>
        <v>335</v>
      </c>
      <c r="P1239" s="47">
        <f>E1239*S1239</f>
        <v>25141.16</v>
      </c>
      <c r="Q1239" s="47">
        <f>E1239*T1239</f>
        <v>0</v>
      </c>
      <c r="R1239" s="48">
        <f t="shared" si="429"/>
        <v>25141.16</v>
      </c>
      <c r="S1239" s="48">
        <v>429.03</v>
      </c>
      <c r="T1239" s="48">
        <v>0</v>
      </c>
      <c r="U1239" s="48">
        <f t="shared" si="428"/>
        <v>429.03</v>
      </c>
      <c r="V1239" s="101"/>
      <c r="W1239" s="136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</row>
    <row r="1240" spans="1:37" ht="28.5" x14ac:dyDescent="0.4">
      <c r="A1240" s="33">
        <v>1026</v>
      </c>
      <c r="B1240" s="33">
        <v>82</v>
      </c>
      <c r="C1240" s="66" t="s">
        <v>752</v>
      </c>
      <c r="D1240" s="49" t="s">
        <v>31</v>
      </c>
      <c r="E1240" s="50">
        <v>4.9000000000000004</v>
      </c>
      <c r="F1240" s="45">
        <f t="shared" si="436"/>
        <v>10290</v>
      </c>
      <c r="G1240" s="45">
        <f t="shared" si="437"/>
        <v>0</v>
      </c>
      <c r="H1240" s="45">
        <f t="shared" si="438"/>
        <v>10290</v>
      </c>
      <c r="I1240" s="50">
        <v>2100</v>
      </c>
      <c r="J1240" s="25"/>
      <c r="K1240" s="25"/>
      <c r="L1240" s="106"/>
      <c r="M1240" s="106"/>
      <c r="N1240" s="106"/>
      <c r="O1240" s="52">
        <v>4425</v>
      </c>
      <c r="P1240" s="47">
        <f>E1240*S1240</f>
        <v>27768.69</v>
      </c>
      <c r="Q1240" s="47">
        <f>E1240*T1240</f>
        <v>0</v>
      </c>
      <c r="R1240" s="48">
        <f t="shared" si="429"/>
        <v>27768.69</v>
      </c>
      <c r="S1240" s="48">
        <v>5667.08</v>
      </c>
      <c r="T1240" s="48">
        <v>0</v>
      </c>
      <c r="U1240" s="48">
        <f t="shared" si="428"/>
        <v>5667.08</v>
      </c>
      <c r="V1240" s="51" t="s">
        <v>753</v>
      </c>
      <c r="W1240" s="14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</row>
    <row r="1241" spans="1:37" x14ac:dyDescent="0.4">
      <c r="A1241" s="33"/>
      <c r="B1241" s="33"/>
      <c r="C1241" s="34" t="s">
        <v>754</v>
      </c>
      <c r="D1241" s="33"/>
      <c r="E1241" s="25"/>
      <c r="F1241" s="45">
        <f t="shared" si="436"/>
        <v>0</v>
      </c>
      <c r="G1241" s="45">
        <f t="shared" si="437"/>
        <v>0</v>
      </c>
      <c r="H1241" s="45">
        <f t="shared" si="438"/>
        <v>0</v>
      </c>
      <c r="I1241" s="25"/>
      <c r="J1241" s="25"/>
      <c r="K1241" s="25"/>
      <c r="L1241" s="100"/>
      <c r="M1241" s="100"/>
      <c r="N1241" s="100"/>
      <c r="O1241" s="111"/>
      <c r="P1241" s="47">
        <f>E1241*S1241</f>
        <v>0</v>
      </c>
      <c r="Q1241" s="47">
        <f>E1241*T1241</f>
        <v>0</v>
      </c>
      <c r="R1241" s="48">
        <f t="shared" si="429"/>
        <v>0</v>
      </c>
      <c r="S1241" s="48">
        <v>0</v>
      </c>
      <c r="T1241" s="48">
        <v>0</v>
      </c>
      <c r="U1241" s="48">
        <f t="shared" si="428"/>
        <v>0</v>
      </c>
      <c r="V1241" s="101"/>
      <c r="W1241" s="136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</row>
    <row r="1242" spans="1:37" ht="28.5" x14ac:dyDescent="0.4">
      <c r="A1242" s="33">
        <v>1027</v>
      </c>
      <c r="B1242" s="33">
        <v>83</v>
      </c>
      <c r="C1242" s="31" t="s">
        <v>755</v>
      </c>
      <c r="D1242" s="33" t="s">
        <v>24</v>
      </c>
      <c r="E1242" s="25">
        <v>36</v>
      </c>
      <c r="F1242" s="45">
        <f t="shared" si="436"/>
        <v>25308</v>
      </c>
      <c r="G1242" s="45">
        <f t="shared" si="437"/>
        <v>90000</v>
      </c>
      <c r="H1242" s="45">
        <f t="shared" si="438"/>
        <v>115308</v>
      </c>
      <c r="I1242" s="25">
        <v>703</v>
      </c>
      <c r="J1242" s="25">
        <v>2500</v>
      </c>
      <c r="K1242" s="25"/>
      <c r="L1242" s="100"/>
      <c r="M1242" s="100"/>
      <c r="N1242" s="100"/>
      <c r="O1242" s="52">
        <f t="shared" ref="O1242:O1244" si="440">I1242</f>
        <v>703</v>
      </c>
      <c r="P1242" s="47">
        <f>E1242*S1242</f>
        <v>32411.88</v>
      </c>
      <c r="Q1242" s="47">
        <f>E1242*T1242</f>
        <v>115262.64</v>
      </c>
      <c r="R1242" s="48">
        <f t="shared" si="429"/>
        <v>147674.51999999999</v>
      </c>
      <c r="S1242" s="48">
        <v>900.33</v>
      </c>
      <c r="T1242" s="48">
        <v>3201.74</v>
      </c>
      <c r="U1242" s="48">
        <f t="shared" si="428"/>
        <v>4102.07</v>
      </c>
      <c r="V1242" s="101" t="s">
        <v>756</v>
      </c>
      <c r="W1242" s="136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</row>
    <row r="1243" spans="1:37" ht="28.5" x14ac:dyDescent="0.4">
      <c r="A1243" s="33">
        <v>1028</v>
      </c>
      <c r="B1243" s="33">
        <v>84</v>
      </c>
      <c r="C1243" s="31" t="s">
        <v>757</v>
      </c>
      <c r="D1243" s="33" t="s">
        <v>21</v>
      </c>
      <c r="E1243" s="25">
        <v>8</v>
      </c>
      <c r="F1243" s="45">
        <f t="shared" si="436"/>
        <v>6752</v>
      </c>
      <c r="G1243" s="45">
        <f t="shared" si="437"/>
        <v>0</v>
      </c>
      <c r="H1243" s="45">
        <f t="shared" si="438"/>
        <v>6752</v>
      </c>
      <c r="I1243" s="25">
        <v>844</v>
      </c>
      <c r="J1243" s="25"/>
      <c r="K1243" s="25"/>
      <c r="L1243" s="100"/>
      <c r="M1243" s="100"/>
      <c r="N1243" s="100"/>
      <c r="O1243" s="52">
        <f t="shared" si="440"/>
        <v>844</v>
      </c>
      <c r="P1243" s="47">
        <f>E1243*S1243</f>
        <v>8647.2800000000007</v>
      </c>
      <c r="Q1243" s="47">
        <f>E1243*T1243</f>
        <v>0</v>
      </c>
      <c r="R1243" s="48">
        <f t="shared" si="429"/>
        <v>8647.2800000000007</v>
      </c>
      <c r="S1243" s="48">
        <v>1080.9100000000001</v>
      </c>
      <c r="T1243" s="48">
        <v>0</v>
      </c>
      <c r="U1243" s="48">
        <f t="shared" si="428"/>
        <v>1080.9100000000001</v>
      </c>
      <c r="V1243" s="101" t="s">
        <v>758</v>
      </c>
      <c r="W1243" s="136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</row>
    <row r="1244" spans="1:37" ht="28.5" x14ac:dyDescent="0.4">
      <c r="A1244" s="33">
        <v>1029</v>
      </c>
      <c r="B1244" s="33">
        <v>85</v>
      </c>
      <c r="C1244" s="31" t="s">
        <v>759</v>
      </c>
      <c r="D1244" s="33" t="s">
        <v>760</v>
      </c>
      <c r="E1244" s="25">
        <v>8</v>
      </c>
      <c r="F1244" s="45">
        <f t="shared" si="436"/>
        <v>4088</v>
      </c>
      <c r="G1244" s="45">
        <f t="shared" si="437"/>
        <v>26016</v>
      </c>
      <c r="H1244" s="45">
        <f t="shared" si="438"/>
        <v>30104</v>
      </c>
      <c r="I1244" s="25">
        <v>511</v>
      </c>
      <c r="J1244" s="25">
        <v>3252</v>
      </c>
      <c r="K1244" s="25"/>
      <c r="L1244" s="100"/>
      <c r="M1244" s="100"/>
      <c r="N1244" s="100"/>
      <c r="O1244" s="52">
        <f t="shared" si="440"/>
        <v>511</v>
      </c>
      <c r="P1244" s="47">
        <f>E1244*S1244</f>
        <v>5235.5200000000004</v>
      </c>
      <c r="Q1244" s="47">
        <f>E1244*T1244</f>
        <v>33318.559999999998</v>
      </c>
      <c r="R1244" s="48">
        <f t="shared" si="429"/>
        <v>38554.080000000002</v>
      </c>
      <c r="S1244" s="48">
        <v>654.44000000000005</v>
      </c>
      <c r="T1244" s="48">
        <v>4164.82</v>
      </c>
      <c r="U1244" s="48">
        <f t="shared" si="428"/>
        <v>4819.26</v>
      </c>
      <c r="V1244" s="101" t="s">
        <v>761</v>
      </c>
      <c r="W1244" s="136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</row>
    <row r="1245" spans="1:37" ht="42.75" x14ac:dyDescent="0.4">
      <c r="A1245" s="33"/>
      <c r="B1245" s="33"/>
      <c r="C1245" s="110" t="s">
        <v>762</v>
      </c>
      <c r="D1245" s="33"/>
      <c r="E1245" s="25"/>
      <c r="F1245" s="59">
        <f t="shared" ref="F1245:H1245" si="441">SUM(F1246:F1254)</f>
        <v>684115</v>
      </c>
      <c r="G1245" s="59">
        <f t="shared" si="441"/>
        <v>0</v>
      </c>
      <c r="H1245" s="59">
        <f t="shared" si="441"/>
        <v>684115</v>
      </c>
      <c r="I1245" s="25"/>
      <c r="J1245" s="25"/>
      <c r="K1245" s="25"/>
      <c r="L1245" s="33"/>
      <c r="M1245" s="33"/>
      <c r="N1245" s="33"/>
      <c r="O1245" s="25"/>
      <c r="P1245" s="59"/>
      <c r="Q1245" s="59"/>
      <c r="R1245" s="59"/>
      <c r="S1245" s="48">
        <v>0</v>
      </c>
      <c r="T1245" s="48">
        <v>0</v>
      </c>
      <c r="U1245" s="48">
        <f t="shared" si="428"/>
        <v>0</v>
      </c>
      <c r="V1245" s="36"/>
      <c r="W1245" s="32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</row>
    <row r="1246" spans="1:37" ht="42.75" x14ac:dyDescent="0.4">
      <c r="A1246" s="33">
        <v>1030</v>
      </c>
      <c r="B1246" s="33">
        <v>86</v>
      </c>
      <c r="C1246" s="66" t="s">
        <v>763</v>
      </c>
      <c r="D1246" s="33" t="s">
        <v>764</v>
      </c>
      <c r="E1246" s="25">
        <v>1</v>
      </c>
      <c r="F1246" s="45">
        <f t="shared" ref="F1246:F1254" si="442">E1246*I1246</f>
        <v>400000</v>
      </c>
      <c r="G1246" s="45">
        <f t="shared" ref="G1246:G1254" si="443">E1246*J1246</f>
        <v>0</v>
      </c>
      <c r="H1246" s="45">
        <f t="shared" ref="H1246:H1254" si="444">F1246+G1246</f>
        <v>400000</v>
      </c>
      <c r="I1246" s="25">
        <v>400000</v>
      </c>
      <c r="J1246" s="25">
        <v>0</v>
      </c>
      <c r="K1246" s="25"/>
      <c r="L1246" s="100"/>
      <c r="M1246" s="100"/>
      <c r="N1246" s="100"/>
      <c r="O1246" s="65">
        <f>I1246*$M$3</f>
        <v>560000</v>
      </c>
      <c r="P1246" s="47">
        <f>E1246*S1246</f>
        <v>709840.09</v>
      </c>
      <c r="Q1246" s="47">
        <f>E1246*T1246</f>
        <v>0</v>
      </c>
      <c r="R1246" s="48">
        <f t="shared" si="429"/>
        <v>709840.09</v>
      </c>
      <c r="S1246" s="48">
        <v>709840.09</v>
      </c>
      <c r="T1246" s="48">
        <v>0</v>
      </c>
      <c r="U1246" s="48">
        <f t="shared" si="428"/>
        <v>709840.09</v>
      </c>
      <c r="V1246" s="101"/>
      <c r="W1246" s="136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</row>
    <row r="1247" spans="1:37" x14ac:dyDescent="0.4">
      <c r="A1247" s="33"/>
      <c r="B1247" s="33"/>
      <c r="C1247" s="110" t="s">
        <v>765</v>
      </c>
      <c r="D1247" s="33"/>
      <c r="E1247" s="25"/>
      <c r="F1247" s="45">
        <f t="shared" si="442"/>
        <v>0</v>
      </c>
      <c r="G1247" s="45">
        <f t="shared" si="443"/>
        <v>0</v>
      </c>
      <c r="H1247" s="45">
        <f t="shared" si="444"/>
        <v>0</v>
      </c>
      <c r="I1247" s="25"/>
      <c r="J1247" s="25"/>
      <c r="K1247" s="25"/>
      <c r="L1247" s="100"/>
      <c r="M1247" s="100"/>
      <c r="N1247" s="100"/>
      <c r="O1247" s="111"/>
      <c r="P1247" s="47">
        <f>E1247*S1247</f>
        <v>0</v>
      </c>
      <c r="Q1247" s="47">
        <f>E1247*T1247</f>
        <v>0</v>
      </c>
      <c r="R1247" s="48">
        <f t="shared" si="429"/>
        <v>0</v>
      </c>
      <c r="S1247" s="48">
        <v>0</v>
      </c>
      <c r="T1247" s="48">
        <v>0</v>
      </c>
      <c r="U1247" s="48">
        <f t="shared" si="428"/>
        <v>0</v>
      </c>
      <c r="V1247" s="101"/>
      <c r="W1247" s="136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</row>
    <row r="1248" spans="1:37" x14ac:dyDescent="0.4">
      <c r="A1248" s="33">
        <v>1031</v>
      </c>
      <c r="B1248" s="33">
        <v>87</v>
      </c>
      <c r="C1248" s="31" t="s">
        <v>766</v>
      </c>
      <c r="D1248" s="33" t="s">
        <v>767</v>
      </c>
      <c r="E1248" s="25">
        <v>12</v>
      </c>
      <c r="F1248" s="45">
        <f t="shared" si="442"/>
        <v>43500</v>
      </c>
      <c r="G1248" s="45">
        <f t="shared" si="443"/>
        <v>0</v>
      </c>
      <c r="H1248" s="45">
        <f t="shared" si="444"/>
        <v>43500</v>
      </c>
      <c r="I1248" s="25">
        <f>2.5*1450</f>
        <v>3625</v>
      </c>
      <c r="J1248" s="25">
        <v>0</v>
      </c>
      <c r="K1248" s="25"/>
      <c r="L1248" s="100"/>
      <c r="M1248" s="100"/>
      <c r="N1248" s="100"/>
      <c r="O1248" s="65">
        <f t="shared" ref="O1248:O1254" si="445">I1248*$M$3</f>
        <v>5075</v>
      </c>
      <c r="P1248" s="47">
        <f>E1248*S1248</f>
        <v>77994.36</v>
      </c>
      <c r="Q1248" s="47">
        <f>E1248*T1248</f>
        <v>0</v>
      </c>
      <c r="R1248" s="48">
        <f t="shared" si="429"/>
        <v>77994.36</v>
      </c>
      <c r="S1248" s="48">
        <v>6499.53</v>
      </c>
      <c r="T1248" s="48">
        <v>0</v>
      </c>
      <c r="U1248" s="48">
        <f t="shared" si="428"/>
        <v>6499.53</v>
      </c>
      <c r="V1248" s="101"/>
      <c r="W1248" s="136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</row>
    <row r="1249" spans="1:37" ht="42.75" x14ac:dyDescent="0.4">
      <c r="A1249" s="33">
        <v>1032</v>
      </c>
      <c r="B1249" s="33">
        <v>88</v>
      </c>
      <c r="C1249" s="31" t="s">
        <v>768</v>
      </c>
      <c r="D1249" s="33" t="s">
        <v>767</v>
      </c>
      <c r="E1249" s="25">
        <v>5</v>
      </c>
      <c r="F1249" s="45">
        <f t="shared" si="442"/>
        <v>14812.5</v>
      </c>
      <c r="G1249" s="45">
        <f t="shared" si="443"/>
        <v>0</v>
      </c>
      <c r="H1249" s="45">
        <f t="shared" si="444"/>
        <v>14812.5</v>
      </c>
      <c r="I1249" s="25">
        <f t="shared" ref="I1249:I1250" si="446">2.5*1185</f>
        <v>2962.5</v>
      </c>
      <c r="J1249" s="25">
        <v>0</v>
      </c>
      <c r="K1249" s="25"/>
      <c r="L1249" s="100"/>
      <c r="M1249" s="100"/>
      <c r="N1249" s="100"/>
      <c r="O1249" s="65">
        <f t="shared" si="445"/>
        <v>4147.5</v>
      </c>
      <c r="P1249" s="47">
        <f>E1249*S1249</f>
        <v>26558.400000000001</v>
      </c>
      <c r="Q1249" s="47">
        <f>E1249*T1249</f>
        <v>0</v>
      </c>
      <c r="R1249" s="48">
        <f t="shared" si="429"/>
        <v>26558.400000000001</v>
      </c>
      <c r="S1249" s="48">
        <v>5311.68</v>
      </c>
      <c r="T1249" s="48">
        <v>0</v>
      </c>
      <c r="U1249" s="48">
        <f t="shared" si="428"/>
        <v>5311.68</v>
      </c>
      <c r="V1249" s="101"/>
      <c r="W1249" s="136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</row>
    <row r="1250" spans="1:37" ht="28.5" x14ac:dyDescent="0.4">
      <c r="A1250" s="33">
        <v>1033</v>
      </c>
      <c r="B1250" s="33">
        <v>89</v>
      </c>
      <c r="C1250" s="31" t="s">
        <v>769</v>
      </c>
      <c r="D1250" s="33" t="s">
        <v>21</v>
      </c>
      <c r="E1250" s="25">
        <v>9</v>
      </c>
      <c r="F1250" s="45">
        <f t="shared" si="442"/>
        <v>26662.5</v>
      </c>
      <c r="G1250" s="45">
        <f t="shared" si="443"/>
        <v>0</v>
      </c>
      <c r="H1250" s="45">
        <f t="shared" si="444"/>
        <v>26662.5</v>
      </c>
      <c r="I1250" s="25">
        <f t="shared" si="446"/>
        <v>2962.5</v>
      </c>
      <c r="J1250" s="25">
        <v>0</v>
      </c>
      <c r="K1250" s="25"/>
      <c r="L1250" s="100"/>
      <c r="M1250" s="100"/>
      <c r="N1250" s="100"/>
      <c r="O1250" s="65">
        <f t="shared" si="445"/>
        <v>4147.5</v>
      </c>
      <c r="P1250" s="47">
        <f>E1250*S1250</f>
        <v>47805.120000000003</v>
      </c>
      <c r="Q1250" s="47">
        <f>E1250*T1250</f>
        <v>0</v>
      </c>
      <c r="R1250" s="48">
        <f t="shared" si="429"/>
        <v>47805.120000000003</v>
      </c>
      <c r="S1250" s="48">
        <v>5311.68</v>
      </c>
      <c r="T1250" s="48">
        <v>0</v>
      </c>
      <c r="U1250" s="48">
        <f t="shared" si="428"/>
        <v>5311.68</v>
      </c>
      <c r="V1250" s="101"/>
      <c r="W1250" s="136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</row>
    <row r="1251" spans="1:37" ht="28.5" x14ac:dyDescent="0.4">
      <c r="A1251" s="33">
        <v>1034</v>
      </c>
      <c r="B1251" s="33">
        <v>90</v>
      </c>
      <c r="C1251" s="31" t="s">
        <v>573</v>
      </c>
      <c r="D1251" s="33" t="s">
        <v>767</v>
      </c>
      <c r="E1251" s="25">
        <v>11</v>
      </c>
      <c r="F1251" s="45">
        <f t="shared" si="442"/>
        <v>5225</v>
      </c>
      <c r="G1251" s="45">
        <f t="shared" si="443"/>
        <v>0</v>
      </c>
      <c r="H1251" s="45">
        <f t="shared" si="444"/>
        <v>5225</v>
      </c>
      <c r="I1251" s="25">
        <f>2.5*190</f>
        <v>475</v>
      </c>
      <c r="J1251" s="25">
        <v>0</v>
      </c>
      <c r="K1251" s="25"/>
      <c r="L1251" s="100"/>
      <c r="M1251" s="100"/>
      <c r="N1251" s="100"/>
      <c r="O1251" s="65">
        <f t="shared" si="445"/>
        <v>665</v>
      </c>
      <c r="P1251" s="47">
        <f>E1251*S1251</f>
        <v>9368.26</v>
      </c>
      <c r="Q1251" s="47">
        <f>E1251*T1251</f>
        <v>0</v>
      </c>
      <c r="R1251" s="48">
        <f t="shared" si="429"/>
        <v>9368.26</v>
      </c>
      <c r="S1251" s="48">
        <v>851.66</v>
      </c>
      <c r="T1251" s="48">
        <v>0</v>
      </c>
      <c r="U1251" s="48">
        <f t="shared" si="428"/>
        <v>851.66</v>
      </c>
      <c r="V1251" s="101"/>
      <c r="W1251" s="136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</row>
    <row r="1252" spans="1:37" ht="28.5" x14ac:dyDescent="0.4">
      <c r="A1252" s="33">
        <v>1035</v>
      </c>
      <c r="B1252" s="33">
        <v>91</v>
      </c>
      <c r="C1252" s="31" t="s">
        <v>770</v>
      </c>
      <c r="D1252" s="33" t="s">
        <v>767</v>
      </c>
      <c r="E1252" s="25">
        <v>8</v>
      </c>
      <c r="F1252" s="45">
        <f t="shared" si="442"/>
        <v>44340</v>
      </c>
      <c r="G1252" s="45">
        <f t="shared" si="443"/>
        <v>0</v>
      </c>
      <c r="H1252" s="45">
        <f t="shared" si="444"/>
        <v>44340</v>
      </c>
      <c r="I1252" s="25">
        <f>2.5*2217</f>
        <v>5542.5</v>
      </c>
      <c r="J1252" s="25">
        <v>0</v>
      </c>
      <c r="K1252" s="25"/>
      <c r="L1252" s="100"/>
      <c r="M1252" s="100"/>
      <c r="N1252" s="100"/>
      <c r="O1252" s="65">
        <f t="shared" si="445"/>
        <v>7759.5</v>
      </c>
      <c r="P1252" s="47">
        <f>E1252*S1252</f>
        <v>79500.399999999994</v>
      </c>
      <c r="Q1252" s="47">
        <f>E1252*T1252</f>
        <v>0</v>
      </c>
      <c r="R1252" s="48">
        <f t="shared" si="429"/>
        <v>79500.399999999994</v>
      </c>
      <c r="S1252" s="48">
        <v>9937.5499999999993</v>
      </c>
      <c r="T1252" s="48">
        <v>0</v>
      </c>
      <c r="U1252" s="48">
        <f t="shared" si="428"/>
        <v>9937.5499999999993</v>
      </c>
      <c r="V1252" s="101"/>
      <c r="W1252" s="136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</row>
    <row r="1253" spans="1:37" ht="28.5" x14ac:dyDescent="0.4">
      <c r="A1253" s="33">
        <v>1036</v>
      </c>
      <c r="B1253" s="33">
        <v>92</v>
      </c>
      <c r="C1253" s="31" t="s">
        <v>771</v>
      </c>
      <c r="D1253" s="33" t="s">
        <v>767</v>
      </c>
      <c r="E1253" s="25">
        <v>3</v>
      </c>
      <c r="F1253" s="45">
        <f t="shared" si="442"/>
        <v>70875</v>
      </c>
      <c r="G1253" s="45">
        <f t="shared" si="443"/>
        <v>0</v>
      </c>
      <c r="H1253" s="45">
        <f t="shared" si="444"/>
        <v>70875</v>
      </c>
      <c r="I1253" s="25">
        <f>2.5*9450</f>
        <v>23625</v>
      </c>
      <c r="J1253" s="25">
        <v>0</v>
      </c>
      <c r="K1253" s="25"/>
      <c r="L1253" s="100"/>
      <c r="M1253" s="100"/>
      <c r="N1253" s="100"/>
      <c r="O1253" s="65">
        <f t="shared" si="445"/>
        <v>33075</v>
      </c>
      <c r="P1253" s="47">
        <f>E1253*S1253</f>
        <v>127076.97</v>
      </c>
      <c r="Q1253" s="47">
        <f>E1253*T1253</f>
        <v>0</v>
      </c>
      <c r="R1253" s="48">
        <f t="shared" si="429"/>
        <v>127076.97</v>
      </c>
      <c r="S1253" s="48">
        <v>42358.99</v>
      </c>
      <c r="T1253" s="48">
        <v>0</v>
      </c>
      <c r="U1253" s="48">
        <f t="shared" si="428"/>
        <v>42358.99</v>
      </c>
      <c r="V1253" s="101"/>
      <c r="W1253" s="136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</row>
    <row r="1254" spans="1:37" ht="28.5" x14ac:dyDescent="0.4">
      <c r="A1254" s="33">
        <v>1037</v>
      </c>
      <c r="B1254" s="33">
        <v>93</v>
      </c>
      <c r="C1254" s="31" t="s">
        <v>772</v>
      </c>
      <c r="D1254" s="33" t="s">
        <v>767</v>
      </c>
      <c r="E1254" s="25">
        <v>10</v>
      </c>
      <c r="F1254" s="45">
        <f t="shared" si="442"/>
        <v>78700</v>
      </c>
      <c r="G1254" s="45">
        <f t="shared" si="443"/>
        <v>0</v>
      </c>
      <c r="H1254" s="45">
        <f t="shared" si="444"/>
        <v>78700</v>
      </c>
      <c r="I1254" s="25">
        <f>2.5*3148</f>
        <v>7870</v>
      </c>
      <c r="J1254" s="25">
        <v>0</v>
      </c>
      <c r="K1254" s="25"/>
      <c r="L1254" s="100"/>
      <c r="M1254" s="100"/>
      <c r="N1254" s="100"/>
      <c r="O1254" s="65">
        <f t="shared" si="445"/>
        <v>11018</v>
      </c>
      <c r="P1254" s="47">
        <f>E1254*S1254</f>
        <v>141107</v>
      </c>
      <c r="Q1254" s="47">
        <f>E1254*T1254</f>
        <v>0</v>
      </c>
      <c r="R1254" s="48">
        <f t="shared" si="429"/>
        <v>141107</v>
      </c>
      <c r="S1254" s="48">
        <v>14110.7</v>
      </c>
      <c r="T1254" s="48">
        <v>0</v>
      </c>
      <c r="U1254" s="48">
        <f t="shared" si="428"/>
        <v>14110.7</v>
      </c>
      <c r="V1254" s="101"/>
      <c r="W1254" s="136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</row>
    <row r="1255" spans="1:37" s="38" customFormat="1" x14ac:dyDescent="0.4">
      <c r="A1255" s="86"/>
      <c r="B1255" s="87"/>
      <c r="C1255" s="88" t="s">
        <v>773</v>
      </c>
      <c r="D1255" s="87"/>
      <c r="E1255" s="89"/>
      <c r="F1255" s="90">
        <f t="shared" ref="F1255:H1255" si="447">F1131+F1148+F1164+F1192+F1227+F1234+F1245</f>
        <v>18015357.620000001</v>
      </c>
      <c r="G1255" s="90">
        <f t="shared" si="447"/>
        <v>62323513.350000001</v>
      </c>
      <c r="H1255" s="90">
        <f t="shared" si="447"/>
        <v>80338870.969999999</v>
      </c>
      <c r="I1255" s="91"/>
      <c r="J1255" s="91"/>
      <c r="K1255" s="92"/>
      <c r="L1255" s="93"/>
      <c r="M1255" s="93"/>
      <c r="N1255" s="93"/>
      <c r="O1255" s="94"/>
      <c r="P1255" s="90">
        <f>SUM(P1132:P1254)</f>
        <v>23429868.300000001</v>
      </c>
      <c r="Q1255" s="90">
        <f t="shared" ref="Q1255:R1255" si="448">SUM(Q1132:Q1254)</f>
        <v>79817417.969999999</v>
      </c>
      <c r="R1255" s="90">
        <f t="shared" si="448"/>
        <v>103247286.27</v>
      </c>
      <c r="S1255" s="90"/>
      <c r="T1255" s="90"/>
      <c r="U1255" s="48">
        <f t="shared" si="428"/>
        <v>0</v>
      </c>
      <c r="V1255" s="95"/>
      <c r="W1255" s="96"/>
    </row>
    <row r="1256" spans="1:37" x14ac:dyDescent="0.4">
      <c r="A1256" s="144"/>
      <c r="B1256" s="145"/>
      <c r="C1256" s="146" t="s">
        <v>774</v>
      </c>
      <c r="D1256" s="145"/>
      <c r="E1256" s="147"/>
      <c r="F1256" s="148">
        <f>F80+F994+F1129+F1255</f>
        <v>193064521.84999999</v>
      </c>
      <c r="G1256" s="148">
        <f t="shared" ref="G1256:H1256" si="449">G80+G994+G1129+G1255</f>
        <v>138017339.84</v>
      </c>
      <c r="H1256" s="148">
        <f t="shared" si="449"/>
        <v>331081861.69</v>
      </c>
      <c r="I1256" s="149"/>
      <c r="J1256" s="149"/>
      <c r="K1256" s="150"/>
      <c r="L1256" s="145"/>
      <c r="M1256" s="145"/>
      <c r="N1256" s="145"/>
      <c r="O1256" s="147"/>
      <c r="P1256" s="148">
        <f t="shared" ref="P1256:Q1256" si="450">P80+P994+P1129+P1255</f>
        <v>235162302.74000001</v>
      </c>
      <c r="Q1256" s="148">
        <f t="shared" si="450"/>
        <v>170265624.87</v>
      </c>
      <c r="R1256" s="148">
        <f>R80+R994+R1129+R1255</f>
        <v>405427927.61000001</v>
      </c>
      <c r="S1256" s="148"/>
      <c r="T1256" s="148"/>
      <c r="U1256" s="48">
        <f t="shared" si="428"/>
        <v>0</v>
      </c>
      <c r="V1256" s="151"/>
      <c r="W1256" s="152"/>
      <c r="X1256" s="153"/>
      <c r="Y1256" s="153"/>
      <c r="Z1256" s="153"/>
      <c r="AA1256" s="153"/>
      <c r="AB1256" s="153"/>
      <c r="AC1256" s="153"/>
      <c r="AD1256" s="153"/>
      <c r="AE1256" s="153"/>
      <c r="AF1256" s="153"/>
      <c r="AG1256" s="153"/>
      <c r="AH1256" s="153"/>
      <c r="AI1256" s="153"/>
      <c r="AJ1256" s="153"/>
      <c r="AK1256" s="153"/>
    </row>
    <row r="1257" spans="1:37" x14ac:dyDescent="0.4">
      <c r="A1257" s="24"/>
      <c r="B1257" s="24"/>
      <c r="C1257" s="101" t="s">
        <v>775</v>
      </c>
      <c r="D1257" s="24"/>
      <c r="E1257" s="52"/>
      <c r="F1257" s="50"/>
      <c r="G1257" s="50"/>
      <c r="H1257" s="50"/>
      <c r="I1257" s="50"/>
      <c r="J1257" s="25"/>
      <c r="K1257" s="50"/>
      <c r="L1257" s="24"/>
      <c r="M1257" s="24"/>
      <c r="N1257" s="24"/>
      <c r="O1257" s="52"/>
      <c r="P1257" s="29">
        <f>P1256*0.2</f>
        <v>47032460.549999997</v>
      </c>
      <c r="Q1257" s="29">
        <f>Q1256*0.2</f>
        <v>34053124.969999999</v>
      </c>
      <c r="R1257" s="29">
        <f>R1256*0.2</f>
        <v>81085585.519999996</v>
      </c>
      <c r="S1257" s="29"/>
      <c r="T1257" s="29"/>
      <c r="U1257" s="48">
        <f t="shared" si="428"/>
        <v>0</v>
      </c>
      <c r="V1257" s="31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</row>
    <row r="1258" spans="1:37" x14ac:dyDescent="0.4">
      <c r="A1258" s="24"/>
      <c r="B1258" s="24"/>
      <c r="C1258" s="31" t="s">
        <v>776</v>
      </c>
      <c r="D1258" s="24"/>
      <c r="E1258" s="52"/>
      <c r="F1258" s="50"/>
      <c r="G1258" s="50"/>
      <c r="H1258" s="148">
        <f>H1256*1.2</f>
        <v>397298234.02999997</v>
      </c>
      <c r="I1258" s="50"/>
      <c r="J1258" s="35"/>
      <c r="K1258" s="50"/>
      <c r="L1258" s="24"/>
      <c r="M1258" s="24"/>
      <c r="N1258" s="24"/>
      <c r="O1258" s="52"/>
      <c r="P1258" s="48">
        <f>P1256+P1257</f>
        <v>282194763.29000002</v>
      </c>
      <c r="Q1258" s="48">
        <f>Q1256+Q1257</f>
        <v>204318749.84</v>
      </c>
      <c r="R1258" s="48">
        <f>R1256+R1257</f>
        <v>486513513.13</v>
      </c>
      <c r="S1258" s="48"/>
      <c r="T1258" s="48"/>
      <c r="U1258" s="48">
        <f t="shared" si="428"/>
        <v>0</v>
      </c>
      <c r="V1258" s="31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</row>
    <row r="1259" spans="1:37" x14ac:dyDescent="0.4">
      <c r="A1259" s="5"/>
      <c r="B1259" s="5"/>
      <c r="C1259" s="154"/>
      <c r="D1259" s="5"/>
      <c r="E1259" s="15"/>
      <c r="F1259" s="15"/>
      <c r="G1259" s="15"/>
      <c r="H1259" s="15"/>
      <c r="I1259" s="15"/>
      <c r="J1259" s="15"/>
      <c r="K1259" s="15"/>
      <c r="L1259" s="5"/>
      <c r="M1259" s="5"/>
      <c r="N1259" s="5"/>
      <c r="O1259" s="15"/>
      <c r="P1259" s="155"/>
      <c r="Q1259" s="155"/>
      <c r="R1259" s="155"/>
      <c r="S1259" s="155"/>
      <c r="T1259" s="155"/>
      <c r="U1259" s="155"/>
      <c r="V1259" s="154"/>
      <c r="W1259" s="32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</row>
    <row r="1260" spans="1:37" ht="57" x14ac:dyDescent="0.4">
      <c r="A1260" s="5"/>
      <c r="B1260" s="5"/>
      <c r="C1260" s="154" t="s">
        <v>778</v>
      </c>
      <c r="D1260" s="5"/>
      <c r="E1260" s="15"/>
      <c r="F1260" s="15"/>
      <c r="G1260" s="15"/>
      <c r="H1260" s="15"/>
      <c r="I1260" s="15"/>
      <c r="J1260" s="15"/>
      <c r="K1260" s="15"/>
      <c r="L1260" s="5"/>
      <c r="M1260" s="5"/>
      <c r="N1260" s="5"/>
      <c r="O1260" s="15"/>
      <c r="P1260" s="155"/>
      <c r="Q1260" s="155"/>
      <c r="R1260" s="155"/>
      <c r="S1260" s="155"/>
      <c r="T1260" s="155"/>
      <c r="U1260" s="155"/>
      <c r="V1260" s="154"/>
      <c r="W1260" s="32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</row>
    <row r="1261" spans="1:37" x14ac:dyDescent="0.4">
      <c r="A1261" s="5"/>
      <c r="B1261" s="5"/>
      <c r="C1261" s="154"/>
      <c r="D1261" s="5"/>
      <c r="E1261" s="15"/>
      <c r="F1261" s="15"/>
      <c r="G1261" s="15"/>
      <c r="H1261" s="15"/>
      <c r="I1261" s="15"/>
      <c r="J1261" s="15"/>
      <c r="K1261" s="15"/>
      <c r="L1261" s="5"/>
      <c r="M1261" s="5"/>
      <c r="N1261" s="5"/>
      <c r="O1261" s="15"/>
      <c r="P1261" s="155"/>
      <c r="Q1261" s="155"/>
      <c r="R1261" s="155"/>
      <c r="S1261" s="155"/>
      <c r="T1261" s="155"/>
      <c r="U1261" s="155"/>
      <c r="V1261" s="154"/>
      <c r="W1261" s="32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</row>
    <row r="1262" spans="1:37" x14ac:dyDescent="0.4">
      <c r="A1262" s="5"/>
      <c r="B1262" s="5"/>
      <c r="C1262" s="154"/>
      <c r="D1262" s="5"/>
      <c r="E1262" s="15"/>
      <c r="F1262" s="15"/>
      <c r="G1262" s="15"/>
      <c r="H1262" s="15"/>
      <c r="I1262" s="15"/>
      <c r="J1262" s="15"/>
      <c r="K1262" s="15"/>
      <c r="L1262" s="5"/>
      <c r="M1262" s="5"/>
      <c r="N1262" s="5"/>
      <c r="O1262" s="15"/>
      <c r="P1262" s="155"/>
      <c r="Q1262" s="155"/>
      <c r="R1262" s="155"/>
      <c r="S1262" s="155"/>
      <c r="T1262" s="155"/>
      <c r="U1262" s="155"/>
      <c r="V1262" s="154"/>
      <c r="W1262" s="32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</row>
    <row r="1263" spans="1:37" x14ac:dyDescent="0.4">
      <c r="A1263" s="5"/>
      <c r="B1263" s="5"/>
      <c r="C1263" s="154"/>
      <c r="D1263" s="5"/>
      <c r="E1263" s="15"/>
      <c r="F1263" s="15"/>
      <c r="G1263" s="15"/>
      <c r="H1263" s="15"/>
      <c r="I1263" s="15"/>
      <c r="J1263" s="15"/>
      <c r="K1263" s="15"/>
      <c r="L1263" s="5"/>
      <c r="M1263" s="5"/>
      <c r="N1263" s="5"/>
      <c r="O1263" s="15"/>
      <c r="P1263" s="155"/>
      <c r="Q1263" s="155"/>
      <c r="R1263" s="155"/>
      <c r="S1263" s="155"/>
      <c r="T1263" s="155"/>
      <c r="U1263" s="155"/>
      <c r="V1263" s="154"/>
      <c r="W1263" s="32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</row>
    <row r="1264" spans="1:37" x14ac:dyDescent="0.4">
      <c r="A1264" s="5"/>
      <c r="B1264" s="5"/>
      <c r="C1264" s="154"/>
      <c r="D1264" s="5"/>
      <c r="E1264" s="15"/>
      <c r="F1264" s="15"/>
      <c r="G1264" s="15"/>
      <c r="H1264" s="15"/>
      <c r="I1264" s="15"/>
      <c r="J1264" s="15"/>
      <c r="K1264" s="15"/>
      <c r="L1264" s="5"/>
      <c r="M1264" s="5"/>
      <c r="N1264" s="5"/>
      <c r="O1264" s="15"/>
      <c r="P1264" s="155"/>
      <c r="Q1264" s="155"/>
      <c r="R1264" s="155"/>
      <c r="S1264" s="155"/>
      <c r="T1264" s="155"/>
      <c r="U1264" s="155"/>
      <c r="V1264" s="154"/>
      <c r="W1264" s="32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</row>
    <row r="1265" spans="1:37" x14ac:dyDescent="0.4">
      <c r="A1265" s="5"/>
      <c r="B1265" s="5"/>
      <c r="C1265" s="154"/>
      <c r="D1265" s="5"/>
      <c r="E1265" s="15"/>
      <c r="F1265" s="15"/>
      <c r="G1265" s="15"/>
      <c r="H1265" s="15"/>
      <c r="I1265" s="15"/>
      <c r="J1265" s="15"/>
      <c r="K1265" s="15"/>
      <c r="L1265" s="5"/>
      <c r="M1265" s="5"/>
      <c r="N1265" s="5"/>
      <c r="O1265" s="15"/>
      <c r="P1265" s="155"/>
      <c r="Q1265" s="155"/>
      <c r="R1265" s="155"/>
      <c r="S1265" s="155"/>
      <c r="T1265" s="155"/>
      <c r="U1265" s="155"/>
      <c r="V1265" s="154"/>
      <c r="W1265" s="32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</row>
    <row r="1266" spans="1:37" x14ac:dyDescent="0.4">
      <c r="A1266" s="5"/>
      <c r="B1266" s="5"/>
      <c r="C1266" s="154"/>
      <c r="D1266" s="5"/>
      <c r="E1266" s="15"/>
      <c r="F1266" s="15"/>
      <c r="G1266" s="15"/>
      <c r="H1266" s="15"/>
      <c r="I1266" s="15"/>
      <c r="J1266" s="15"/>
      <c r="K1266" s="15"/>
      <c r="L1266" s="5"/>
      <c r="M1266" s="5"/>
      <c r="N1266" s="5"/>
      <c r="O1266" s="15"/>
      <c r="P1266" s="155"/>
      <c r="Q1266" s="155"/>
      <c r="R1266" s="155"/>
      <c r="S1266" s="155"/>
      <c r="T1266" s="155"/>
      <c r="U1266" s="155"/>
      <c r="V1266" s="154"/>
      <c r="W1266" s="32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</row>
    <row r="1267" spans="1:37" x14ac:dyDescent="0.4">
      <c r="A1267" s="5"/>
      <c r="B1267" s="5"/>
      <c r="C1267" s="154"/>
      <c r="D1267" s="5"/>
      <c r="E1267" s="15"/>
      <c r="F1267" s="15"/>
      <c r="G1267" s="15"/>
      <c r="H1267" s="15"/>
      <c r="I1267" s="15"/>
      <c r="J1267" s="15"/>
      <c r="K1267" s="15"/>
      <c r="L1267" s="5"/>
      <c r="M1267" s="5"/>
      <c r="N1267" s="5"/>
      <c r="O1267" s="15"/>
      <c r="P1267" s="155"/>
      <c r="Q1267" s="155"/>
      <c r="R1267" s="155"/>
      <c r="S1267" s="155"/>
      <c r="T1267" s="155"/>
      <c r="U1267" s="155"/>
      <c r="V1267" s="154"/>
      <c r="W1267" s="32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</row>
    <row r="1268" spans="1:37" x14ac:dyDescent="0.4">
      <c r="A1268" s="5"/>
      <c r="B1268" s="5"/>
      <c r="C1268" s="154"/>
      <c r="D1268" s="5"/>
      <c r="E1268" s="15"/>
      <c r="F1268" s="15"/>
      <c r="G1268" s="15"/>
      <c r="H1268" s="15"/>
      <c r="I1268" s="15"/>
      <c r="J1268" s="15"/>
      <c r="K1268" s="15"/>
      <c r="L1268" s="5"/>
      <c r="M1268" s="5"/>
      <c r="N1268" s="5"/>
      <c r="O1268" s="15"/>
      <c r="P1268" s="155"/>
      <c r="Q1268" s="155"/>
      <c r="R1268" s="155"/>
      <c r="S1268" s="155"/>
      <c r="T1268" s="155"/>
      <c r="U1268" s="155"/>
      <c r="V1268" s="154"/>
      <c r="W1268" s="32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</row>
    <row r="1269" spans="1:37" x14ac:dyDescent="0.4">
      <c r="A1269" s="5"/>
      <c r="B1269" s="5"/>
      <c r="C1269" s="154"/>
      <c r="D1269" s="5"/>
      <c r="E1269" s="15"/>
      <c r="F1269" s="15"/>
      <c r="G1269" s="15"/>
      <c r="H1269" s="15"/>
      <c r="I1269" s="15"/>
      <c r="J1269" s="15"/>
      <c r="K1269" s="15"/>
      <c r="L1269" s="5"/>
      <c r="M1269" s="5"/>
      <c r="N1269" s="5"/>
      <c r="O1269" s="15"/>
      <c r="P1269" s="155"/>
      <c r="Q1269" s="155"/>
      <c r="R1269" s="155"/>
      <c r="S1269" s="155"/>
      <c r="T1269" s="155"/>
      <c r="U1269" s="155"/>
      <c r="V1269" s="154"/>
      <c r="W1269" s="32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</row>
    <row r="1270" spans="1:37" x14ac:dyDescent="0.4">
      <c r="A1270" s="5"/>
      <c r="B1270" s="5"/>
      <c r="C1270" s="154"/>
      <c r="D1270" s="5"/>
      <c r="E1270" s="15"/>
      <c r="F1270" s="15"/>
      <c r="G1270" s="15"/>
      <c r="H1270" s="15"/>
      <c r="I1270" s="15"/>
      <c r="J1270" s="15"/>
      <c r="K1270" s="15"/>
      <c r="L1270" s="5"/>
      <c r="M1270" s="5"/>
      <c r="N1270" s="5"/>
      <c r="O1270" s="15"/>
      <c r="P1270" s="155"/>
      <c r="Q1270" s="155"/>
      <c r="R1270" s="155"/>
      <c r="S1270" s="155"/>
      <c r="T1270" s="155"/>
      <c r="U1270" s="155"/>
      <c r="V1270" s="154"/>
      <c r="W1270" s="32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</row>
    <row r="1271" spans="1:37" x14ac:dyDescent="0.4">
      <c r="A1271" s="5"/>
      <c r="B1271" s="5"/>
      <c r="C1271" s="154"/>
      <c r="D1271" s="5"/>
      <c r="E1271" s="15"/>
      <c r="F1271" s="15"/>
      <c r="G1271" s="15"/>
      <c r="H1271" s="15"/>
      <c r="I1271" s="15"/>
      <c r="J1271" s="15"/>
      <c r="K1271" s="15"/>
      <c r="L1271" s="5"/>
      <c r="M1271" s="5"/>
      <c r="N1271" s="5"/>
      <c r="O1271" s="15"/>
      <c r="P1271" s="155"/>
      <c r="Q1271" s="155"/>
      <c r="R1271" s="155"/>
      <c r="S1271" s="155"/>
      <c r="T1271" s="155"/>
      <c r="U1271" s="155"/>
      <c r="V1271" s="154"/>
      <c r="W1271" s="32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</row>
    <row r="1272" spans="1:37" x14ac:dyDescent="0.4">
      <c r="A1272" s="5"/>
      <c r="B1272" s="5"/>
      <c r="C1272" s="154"/>
      <c r="D1272" s="5"/>
      <c r="E1272" s="15"/>
      <c r="F1272" s="15"/>
      <c r="G1272" s="15"/>
      <c r="H1272" s="15"/>
      <c r="I1272" s="15"/>
      <c r="J1272" s="15"/>
      <c r="K1272" s="15"/>
      <c r="L1272" s="5"/>
      <c r="M1272" s="5"/>
      <c r="N1272" s="5"/>
      <c r="O1272" s="15"/>
      <c r="P1272" s="155"/>
      <c r="Q1272" s="155"/>
      <c r="R1272" s="155"/>
      <c r="S1272" s="155"/>
      <c r="T1272" s="155"/>
      <c r="U1272" s="155"/>
      <c r="V1272" s="154"/>
      <c r="W1272" s="32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</row>
    <row r="1273" spans="1:37" x14ac:dyDescent="0.4">
      <c r="A1273" s="5"/>
      <c r="B1273" s="5"/>
      <c r="C1273" s="154"/>
      <c r="D1273" s="5"/>
      <c r="E1273" s="15"/>
      <c r="F1273" s="15"/>
      <c r="G1273" s="15"/>
      <c r="H1273" s="15"/>
      <c r="I1273" s="15"/>
      <c r="J1273" s="15"/>
      <c r="K1273" s="15"/>
      <c r="L1273" s="5"/>
      <c r="M1273" s="5"/>
      <c r="N1273" s="5"/>
      <c r="O1273" s="15"/>
      <c r="P1273" s="155"/>
      <c r="Q1273" s="155"/>
      <c r="R1273" s="155"/>
      <c r="S1273" s="155"/>
      <c r="T1273" s="155"/>
      <c r="U1273" s="155"/>
      <c r="V1273" s="154"/>
      <c r="W1273" s="32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</row>
    <row r="1274" spans="1:37" x14ac:dyDescent="0.4">
      <c r="A1274" s="5"/>
      <c r="B1274" s="5"/>
      <c r="C1274" s="154"/>
      <c r="D1274" s="5"/>
      <c r="E1274" s="15"/>
      <c r="F1274" s="15"/>
      <c r="G1274" s="15"/>
      <c r="H1274" s="15"/>
      <c r="I1274" s="15"/>
      <c r="J1274" s="15"/>
      <c r="K1274" s="15"/>
      <c r="L1274" s="5"/>
      <c r="M1274" s="5"/>
      <c r="N1274" s="5"/>
      <c r="O1274" s="15"/>
      <c r="P1274" s="155"/>
      <c r="Q1274" s="155"/>
      <c r="R1274" s="155"/>
      <c r="S1274" s="155"/>
      <c r="T1274" s="155"/>
      <c r="U1274" s="155"/>
      <c r="V1274" s="154"/>
      <c r="W1274" s="32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</row>
    <row r="1275" spans="1:37" x14ac:dyDescent="0.4">
      <c r="A1275" s="5"/>
      <c r="B1275" s="5"/>
      <c r="C1275" s="154"/>
      <c r="D1275" s="5"/>
      <c r="E1275" s="15"/>
      <c r="F1275" s="15"/>
      <c r="G1275" s="15"/>
      <c r="H1275" s="15"/>
      <c r="I1275" s="15"/>
      <c r="J1275" s="15"/>
      <c r="K1275" s="15"/>
      <c r="L1275" s="5"/>
      <c r="M1275" s="5"/>
      <c r="N1275" s="5"/>
      <c r="O1275" s="15"/>
      <c r="P1275" s="155"/>
      <c r="Q1275" s="155"/>
      <c r="R1275" s="155"/>
      <c r="S1275" s="155"/>
      <c r="T1275" s="155"/>
      <c r="U1275" s="155"/>
      <c r="V1275" s="154"/>
      <c r="W1275" s="32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</row>
    <row r="1276" spans="1:37" x14ac:dyDescent="0.4">
      <c r="A1276" s="5"/>
      <c r="B1276" s="5"/>
      <c r="C1276" s="154"/>
      <c r="D1276" s="5"/>
      <c r="E1276" s="15"/>
      <c r="F1276" s="15"/>
      <c r="G1276" s="15"/>
      <c r="H1276" s="15"/>
      <c r="I1276" s="15"/>
      <c r="J1276" s="15"/>
      <c r="K1276" s="15"/>
      <c r="L1276" s="5"/>
      <c r="M1276" s="5"/>
      <c r="N1276" s="5"/>
      <c r="O1276" s="15"/>
      <c r="P1276" s="155"/>
      <c r="Q1276" s="155"/>
      <c r="R1276" s="155"/>
      <c r="S1276" s="155"/>
      <c r="T1276" s="155"/>
      <c r="U1276" s="155"/>
      <c r="V1276" s="154"/>
      <c r="W1276" s="32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</row>
    <row r="1277" spans="1:37" x14ac:dyDescent="0.4">
      <c r="A1277" s="5"/>
      <c r="B1277" s="5"/>
      <c r="C1277" s="154"/>
      <c r="D1277" s="5"/>
      <c r="E1277" s="15"/>
      <c r="F1277" s="15"/>
      <c r="G1277" s="15"/>
      <c r="H1277" s="15"/>
      <c r="I1277" s="15"/>
      <c r="J1277" s="15"/>
      <c r="K1277" s="15"/>
      <c r="L1277" s="5"/>
      <c r="M1277" s="5"/>
      <c r="N1277" s="5"/>
      <c r="O1277" s="15"/>
      <c r="P1277" s="155"/>
      <c r="Q1277" s="155"/>
      <c r="R1277" s="155"/>
      <c r="S1277" s="155"/>
      <c r="T1277" s="155"/>
      <c r="U1277" s="155"/>
      <c r="V1277" s="154"/>
      <c r="W1277" s="32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</row>
    <row r="1278" spans="1:37" x14ac:dyDescent="0.4">
      <c r="A1278" s="5"/>
      <c r="B1278" s="5"/>
      <c r="C1278" s="154"/>
      <c r="D1278" s="5"/>
      <c r="E1278" s="15"/>
      <c r="F1278" s="15"/>
      <c r="G1278" s="15"/>
      <c r="H1278" s="15"/>
      <c r="I1278" s="15"/>
      <c r="J1278" s="15"/>
      <c r="K1278" s="15"/>
      <c r="L1278" s="5"/>
      <c r="M1278" s="5"/>
      <c r="N1278" s="5"/>
      <c r="O1278" s="15"/>
      <c r="P1278" s="155"/>
      <c r="Q1278" s="155"/>
      <c r="R1278" s="155"/>
      <c r="S1278" s="155"/>
      <c r="T1278" s="155"/>
      <c r="U1278" s="155"/>
      <c r="V1278" s="154"/>
      <c r="W1278" s="32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</row>
    <row r="1279" spans="1:37" x14ac:dyDescent="0.4">
      <c r="A1279" s="5"/>
      <c r="B1279" s="5"/>
      <c r="C1279" s="154"/>
      <c r="D1279" s="5"/>
      <c r="E1279" s="15"/>
      <c r="F1279" s="15"/>
      <c r="G1279" s="15"/>
      <c r="H1279" s="15"/>
      <c r="I1279" s="15"/>
      <c r="J1279" s="15"/>
      <c r="K1279" s="15"/>
      <c r="L1279" s="5"/>
      <c r="M1279" s="5"/>
      <c r="N1279" s="5"/>
      <c r="O1279" s="15"/>
      <c r="P1279" s="155"/>
      <c r="Q1279" s="155"/>
      <c r="R1279" s="155"/>
      <c r="S1279" s="155"/>
      <c r="T1279" s="155"/>
      <c r="U1279" s="155"/>
      <c r="V1279" s="154"/>
      <c r="W1279" s="32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</row>
    <row r="1280" spans="1:37" x14ac:dyDescent="0.4">
      <c r="A1280" s="5"/>
      <c r="B1280" s="5"/>
      <c r="C1280" s="154"/>
      <c r="D1280" s="5"/>
      <c r="E1280" s="15"/>
      <c r="F1280" s="15"/>
      <c r="G1280" s="15"/>
      <c r="H1280" s="15"/>
      <c r="I1280" s="15"/>
      <c r="J1280" s="15"/>
      <c r="K1280" s="15"/>
      <c r="L1280" s="5"/>
      <c r="M1280" s="5"/>
      <c r="N1280" s="5"/>
      <c r="O1280" s="15"/>
      <c r="P1280" s="155"/>
      <c r="Q1280" s="155"/>
      <c r="R1280" s="155"/>
      <c r="S1280" s="155"/>
      <c r="T1280" s="155"/>
      <c r="U1280" s="155"/>
      <c r="V1280" s="154"/>
      <c r="W1280" s="32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</row>
    <row r="1281" spans="1:37" x14ac:dyDescent="0.4">
      <c r="A1281" s="5"/>
      <c r="B1281" s="5"/>
      <c r="C1281" s="154"/>
      <c r="D1281" s="5"/>
      <c r="E1281" s="15"/>
      <c r="F1281" s="15"/>
      <c r="G1281" s="15"/>
      <c r="H1281" s="15"/>
      <c r="I1281" s="15"/>
      <c r="J1281" s="15"/>
      <c r="K1281" s="15"/>
      <c r="L1281" s="5"/>
      <c r="M1281" s="5"/>
      <c r="N1281" s="5"/>
      <c r="O1281" s="15"/>
      <c r="P1281" s="155"/>
      <c r="Q1281" s="155"/>
      <c r="R1281" s="155"/>
      <c r="S1281" s="155"/>
      <c r="T1281" s="155"/>
      <c r="U1281" s="155"/>
      <c r="V1281" s="154"/>
      <c r="W1281" s="32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</row>
    <row r="1282" spans="1:37" x14ac:dyDescent="0.4">
      <c r="A1282" s="5"/>
      <c r="B1282" s="5"/>
      <c r="C1282" s="154"/>
      <c r="D1282" s="5"/>
      <c r="E1282" s="15"/>
      <c r="F1282" s="15"/>
      <c r="G1282" s="15"/>
      <c r="H1282" s="15"/>
      <c r="I1282" s="15"/>
      <c r="J1282" s="15"/>
      <c r="K1282" s="15"/>
      <c r="L1282" s="5"/>
      <c r="M1282" s="5"/>
      <c r="N1282" s="5"/>
      <c r="O1282" s="15"/>
      <c r="P1282" s="155"/>
      <c r="Q1282" s="155"/>
      <c r="R1282" s="155"/>
      <c r="S1282" s="155"/>
      <c r="T1282" s="155"/>
      <c r="U1282" s="155"/>
      <c r="V1282" s="154"/>
      <c r="W1282" s="32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</row>
    <row r="1283" spans="1:37" x14ac:dyDescent="0.4">
      <c r="A1283" s="5"/>
      <c r="B1283" s="5"/>
      <c r="C1283" s="154"/>
      <c r="D1283" s="5"/>
      <c r="E1283" s="15"/>
      <c r="F1283" s="15"/>
      <c r="G1283" s="15"/>
      <c r="H1283" s="15"/>
      <c r="I1283" s="15"/>
      <c r="J1283" s="15"/>
      <c r="K1283" s="15"/>
      <c r="L1283" s="5"/>
      <c r="M1283" s="5"/>
      <c r="N1283" s="5"/>
      <c r="O1283" s="15"/>
      <c r="P1283" s="155"/>
      <c r="Q1283" s="155"/>
      <c r="R1283" s="155"/>
      <c r="S1283" s="155"/>
      <c r="T1283" s="155"/>
      <c r="U1283" s="155"/>
      <c r="V1283" s="154"/>
      <c r="W1283" s="32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</row>
    <row r="1284" spans="1:37" x14ac:dyDescent="0.4">
      <c r="A1284" s="5"/>
      <c r="B1284" s="5"/>
      <c r="C1284" s="154"/>
      <c r="D1284" s="5"/>
      <c r="E1284" s="15"/>
      <c r="F1284" s="15"/>
      <c r="G1284" s="15"/>
      <c r="H1284" s="15"/>
      <c r="I1284" s="15"/>
      <c r="J1284" s="15"/>
      <c r="K1284" s="15"/>
      <c r="L1284" s="5"/>
      <c r="M1284" s="5"/>
      <c r="N1284" s="5"/>
      <c r="O1284" s="15"/>
      <c r="P1284" s="155"/>
      <c r="Q1284" s="155"/>
      <c r="R1284" s="155"/>
      <c r="S1284" s="155"/>
      <c r="T1284" s="155"/>
      <c r="U1284" s="155"/>
      <c r="V1284" s="154"/>
      <c r="W1284" s="32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</row>
    <row r="1285" spans="1:37" x14ac:dyDescent="0.4">
      <c r="A1285" s="5"/>
      <c r="B1285" s="5"/>
      <c r="C1285" s="154"/>
      <c r="D1285" s="5"/>
      <c r="E1285" s="15"/>
      <c r="F1285" s="15"/>
      <c r="G1285" s="15"/>
      <c r="H1285" s="15"/>
      <c r="I1285" s="15"/>
      <c r="J1285" s="15"/>
      <c r="K1285" s="15"/>
      <c r="L1285" s="5"/>
      <c r="M1285" s="5"/>
      <c r="N1285" s="5"/>
      <c r="O1285" s="15"/>
      <c r="P1285" s="155"/>
      <c r="Q1285" s="155"/>
      <c r="R1285" s="155"/>
      <c r="S1285" s="155"/>
      <c r="T1285" s="155"/>
      <c r="U1285" s="155"/>
      <c r="V1285" s="154"/>
      <c r="W1285" s="32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</row>
    <row r="1286" spans="1:37" x14ac:dyDescent="0.4">
      <c r="A1286" s="5"/>
      <c r="B1286" s="5"/>
      <c r="C1286" s="154"/>
      <c r="D1286" s="5"/>
      <c r="E1286" s="15"/>
      <c r="F1286" s="15"/>
      <c r="G1286" s="15"/>
      <c r="H1286" s="15"/>
      <c r="I1286" s="15"/>
      <c r="J1286" s="15"/>
      <c r="K1286" s="15"/>
      <c r="L1286" s="5"/>
      <c r="M1286" s="5"/>
      <c r="N1286" s="5"/>
      <c r="O1286" s="15"/>
      <c r="P1286" s="155"/>
      <c r="Q1286" s="155"/>
      <c r="R1286" s="155"/>
      <c r="S1286" s="155"/>
      <c r="T1286" s="155"/>
      <c r="U1286" s="155"/>
      <c r="V1286" s="154"/>
      <c r="W1286" s="32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</row>
    <row r="1287" spans="1:37" x14ac:dyDescent="0.4">
      <c r="A1287" s="5"/>
      <c r="B1287" s="5"/>
      <c r="C1287" s="154"/>
      <c r="D1287" s="5"/>
      <c r="E1287" s="15"/>
      <c r="F1287" s="15"/>
      <c r="G1287" s="15"/>
      <c r="H1287" s="15"/>
      <c r="I1287" s="15"/>
      <c r="J1287" s="15"/>
      <c r="K1287" s="15"/>
      <c r="L1287" s="5"/>
      <c r="M1287" s="5"/>
      <c r="N1287" s="5"/>
      <c r="O1287" s="15"/>
      <c r="P1287" s="155"/>
      <c r="Q1287" s="155"/>
      <c r="R1287" s="155"/>
      <c r="S1287" s="155"/>
      <c r="T1287" s="155"/>
      <c r="U1287" s="155"/>
      <c r="V1287" s="154"/>
      <c r="W1287" s="32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</row>
    <row r="1288" spans="1:37" x14ac:dyDescent="0.4">
      <c r="A1288" s="5"/>
      <c r="B1288" s="5"/>
      <c r="C1288" s="154"/>
      <c r="D1288" s="5"/>
      <c r="E1288" s="15"/>
      <c r="F1288" s="15"/>
      <c r="G1288" s="15"/>
      <c r="H1288" s="15"/>
      <c r="I1288" s="15"/>
      <c r="J1288" s="15"/>
      <c r="K1288" s="15"/>
      <c r="L1288" s="5"/>
      <c r="M1288" s="5"/>
      <c r="N1288" s="5"/>
      <c r="O1288" s="15"/>
      <c r="P1288" s="155"/>
      <c r="Q1288" s="155"/>
      <c r="R1288" s="155"/>
      <c r="S1288" s="155"/>
      <c r="T1288" s="155"/>
      <c r="U1288" s="155"/>
      <c r="V1288" s="154"/>
      <c r="W1288" s="32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</row>
    <row r="1289" spans="1:37" x14ac:dyDescent="0.4">
      <c r="A1289" s="5"/>
      <c r="B1289" s="5"/>
      <c r="C1289" s="154"/>
      <c r="D1289" s="5"/>
      <c r="E1289" s="15"/>
      <c r="F1289" s="15"/>
      <c r="G1289" s="15"/>
      <c r="H1289" s="15"/>
      <c r="I1289" s="15"/>
      <c r="J1289" s="15"/>
      <c r="K1289" s="15"/>
      <c r="L1289" s="5"/>
      <c r="M1289" s="5"/>
      <c r="N1289" s="5"/>
      <c r="O1289" s="15"/>
      <c r="P1289" s="155"/>
      <c r="Q1289" s="155"/>
      <c r="R1289" s="155"/>
      <c r="S1289" s="155"/>
      <c r="T1289" s="155"/>
      <c r="U1289" s="155"/>
      <c r="V1289" s="154"/>
      <c r="W1289" s="32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</row>
    <row r="1290" spans="1:37" x14ac:dyDescent="0.4">
      <c r="A1290" s="5"/>
      <c r="B1290" s="5"/>
      <c r="C1290" s="154"/>
      <c r="D1290" s="5"/>
      <c r="E1290" s="15"/>
      <c r="F1290" s="15"/>
      <c r="G1290" s="15"/>
      <c r="H1290" s="15"/>
      <c r="I1290" s="15"/>
      <c r="J1290" s="15"/>
      <c r="K1290" s="15"/>
      <c r="L1290" s="5"/>
      <c r="M1290" s="5"/>
      <c r="N1290" s="5"/>
      <c r="O1290" s="15"/>
      <c r="P1290" s="155"/>
      <c r="Q1290" s="155"/>
      <c r="R1290" s="155"/>
      <c r="S1290" s="155"/>
      <c r="T1290" s="155"/>
      <c r="U1290" s="155"/>
      <c r="V1290" s="154"/>
      <c r="W1290" s="32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</row>
    <row r="1291" spans="1:37" x14ac:dyDescent="0.4">
      <c r="A1291" s="5"/>
      <c r="B1291" s="5"/>
      <c r="C1291" s="154"/>
      <c r="D1291" s="5"/>
      <c r="E1291" s="15"/>
      <c r="F1291" s="15"/>
      <c r="G1291" s="15"/>
      <c r="H1291" s="15"/>
      <c r="I1291" s="15"/>
      <c r="J1291" s="15"/>
      <c r="K1291" s="15"/>
      <c r="L1291" s="5"/>
      <c r="M1291" s="5"/>
      <c r="N1291" s="5"/>
      <c r="O1291" s="15"/>
      <c r="P1291" s="155"/>
      <c r="Q1291" s="155"/>
      <c r="R1291" s="155"/>
      <c r="S1291" s="155"/>
      <c r="T1291" s="155"/>
      <c r="U1291" s="155"/>
      <c r="V1291" s="154"/>
      <c r="W1291" s="32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</row>
    <row r="1292" spans="1:37" x14ac:dyDescent="0.4">
      <c r="A1292" s="5"/>
      <c r="B1292" s="5"/>
      <c r="C1292" s="154"/>
      <c r="D1292" s="5"/>
      <c r="E1292" s="15"/>
      <c r="F1292" s="15"/>
      <c r="G1292" s="15"/>
      <c r="H1292" s="15"/>
      <c r="I1292" s="15"/>
      <c r="J1292" s="15"/>
      <c r="K1292" s="15"/>
      <c r="L1292" s="5"/>
      <c r="M1292" s="5"/>
      <c r="N1292" s="5"/>
      <c r="O1292" s="15"/>
      <c r="P1292" s="155"/>
      <c r="Q1292" s="155"/>
      <c r="R1292" s="155"/>
      <c r="S1292" s="155"/>
      <c r="T1292" s="155"/>
      <c r="U1292" s="155"/>
      <c r="V1292" s="154"/>
      <c r="W1292" s="32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</row>
    <row r="1293" spans="1:37" x14ac:dyDescent="0.4">
      <c r="A1293" s="5"/>
      <c r="B1293" s="5"/>
      <c r="C1293" s="154"/>
      <c r="D1293" s="5"/>
      <c r="E1293" s="15"/>
      <c r="F1293" s="15"/>
      <c r="G1293" s="15"/>
      <c r="H1293" s="15"/>
      <c r="I1293" s="15"/>
      <c r="J1293" s="15"/>
      <c r="K1293" s="15"/>
      <c r="L1293" s="5"/>
      <c r="M1293" s="5"/>
      <c r="N1293" s="5"/>
      <c r="O1293" s="15"/>
      <c r="P1293" s="155"/>
      <c r="Q1293" s="155"/>
      <c r="R1293" s="155"/>
      <c r="S1293" s="155"/>
      <c r="T1293" s="155"/>
      <c r="U1293" s="155"/>
      <c r="V1293" s="154"/>
      <c r="W1293" s="32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</row>
    <row r="1294" spans="1:37" x14ac:dyDescent="0.4">
      <c r="A1294" s="5"/>
      <c r="B1294" s="5"/>
      <c r="C1294" s="154"/>
      <c r="D1294" s="5"/>
      <c r="E1294" s="15"/>
      <c r="F1294" s="15"/>
      <c r="G1294" s="15"/>
      <c r="H1294" s="15"/>
      <c r="I1294" s="15"/>
      <c r="J1294" s="15"/>
      <c r="K1294" s="15"/>
      <c r="L1294" s="5"/>
      <c r="M1294" s="5"/>
      <c r="N1294" s="5"/>
      <c r="O1294" s="15"/>
      <c r="P1294" s="155"/>
      <c r="Q1294" s="155"/>
      <c r="R1294" s="155"/>
      <c r="S1294" s="155"/>
      <c r="T1294" s="155"/>
      <c r="U1294" s="155"/>
      <c r="V1294" s="154"/>
      <c r="W1294" s="32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</row>
    <row r="1295" spans="1:37" x14ac:dyDescent="0.4">
      <c r="A1295" s="5"/>
      <c r="B1295" s="5"/>
      <c r="C1295" s="154"/>
      <c r="D1295" s="5"/>
      <c r="E1295" s="15"/>
      <c r="F1295" s="15"/>
      <c r="G1295" s="15"/>
      <c r="H1295" s="15"/>
      <c r="I1295" s="15"/>
      <c r="J1295" s="15"/>
      <c r="K1295" s="15"/>
      <c r="L1295" s="5"/>
      <c r="M1295" s="5"/>
      <c r="N1295" s="5"/>
      <c r="O1295" s="15"/>
      <c r="P1295" s="155"/>
      <c r="Q1295" s="155"/>
      <c r="R1295" s="155"/>
      <c r="S1295" s="155"/>
      <c r="T1295" s="155"/>
      <c r="U1295" s="155"/>
      <c r="V1295" s="154"/>
      <c r="W1295" s="32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</row>
    <row r="1296" spans="1:37" x14ac:dyDescent="0.4">
      <c r="A1296" s="5"/>
      <c r="B1296" s="5"/>
      <c r="C1296" s="154"/>
      <c r="D1296" s="5"/>
      <c r="E1296" s="15"/>
      <c r="F1296" s="15"/>
      <c r="G1296" s="15"/>
      <c r="H1296" s="15"/>
      <c r="I1296" s="15"/>
      <c r="J1296" s="15"/>
      <c r="K1296" s="15"/>
      <c r="L1296" s="5"/>
      <c r="M1296" s="5"/>
      <c r="N1296" s="5"/>
      <c r="O1296" s="15"/>
      <c r="P1296" s="155"/>
      <c r="Q1296" s="155"/>
      <c r="R1296" s="155"/>
      <c r="S1296" s="155"/>
      <c r="T1296" s="155"/>
      <c r="U1296" s="155"/>
      <c r="V1296" s="154"/>
      <c r="W1296" s="32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</row>
    <row r="1297" spans="1:37" x14ac:dyDescent="0.4">
      <c r="A1297" s="5"/>
      <c r="B1297" s="5"/>
      <c r="C1297" s="154"/>
      <c r="D1297" s="5"/>
      <c r="E1297" s="15"/>
      <c r="F1297" s="15"/>
      <c r="G1297" s="15"/>
      <c r="H1297" s="15"/>
      <c r="I1297" s="15"/>
      <c r="J1297" s="15"/>
      <c r="K1297" s="15"/>
      <c r="L1297" s="5"/>
      <c r="M1297" s="5"/>
      <c r="N1297" s="5"/>
      <c r="O1297" s="15"/>
      <c r="P1297" s="155"/>
      <c r="Q1297" s="155"/>
      <c r="R1297" s="155"/>
      <c r="S1297" s="155"/>
      <c r="T1297" s="155"/>
      <c r="U1297" s="155"/>
      <c r="V1297" s="154"/>
      <c r="W1297" s="32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</row>
    <row r="1298" spans="1:37" x14ac:dyDescent="0.4">
      <c r="A1298" s="5"/>
      <c r="B1298" s="5"/>
      <c r="C1298" s="154"/>
      <c r="D1298" s="5"/>
      <c r="E1298" s="15"/>
      <c r="F1298" s="15"/>
      <c r="G1298" s="15"/>
      <c r="H1298" s="15"/>
      <c r="I1298" s="15"/>
      <c r="J1298" s="15"/>
      <c r="K1298" s="15"/>
      <c r="L1298" s="5"/>
      <c r="M1298" s="5"/>
      <c r="N1298" s="5"/>
      <c r="O1298" s="15"/>
      <c r="P1298" s="155"/>
      <c r="Q1298" s="155"/>
      <c r="R1298" s="155"/>
      <c r="S1298" s="155"/>
      <c r="T1298" s="155"/>
      <c r="U1298" s="155"/>
      <c r="V1298" s="154"/>
      <c r="W1298" s="32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</row>
    <row r="1299" spans="1:37" x14ac:dyDescent="0.4">
      <c r="A1299" s="5"/>
      <c r="B1299" s="5"/>
      <c r="C1299" s="154"/>
      <c r="D1299" s="5"/>
      <c r="E1299" s="15"/>
      <c r="F1299" s="15"/>
      <c r="G1299" s="15"/>
      <c r="H1299" s="15"/>
      <c r="I1299" s="15"/>
      <c r="J1299" s="15"/>
      <c r="K1299" s="15"/>
      <c r="L1299" s="5"/>
      <c r="M1299" s="5"/>
      <c r="N1299" s="5"/>
      <c r="O1299" s="15"/>
      <c r="P1299" s="155"/>
      <c r="Q1299" s="155"/>
      <c r="R1299" s="155"/>
      <c r="S1299" s="155"/>
      <c r="T1299" s="155"/>
      <c r="U1299" s="155"/>
      <c r="V1299" s="154"/>
      <c r="W1299" s="32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</row>
    <row r="1300" spans="1:37" x14ac:dyDescent="0.4">
      <c r="A1300" s="5"/>
      <c r="B1300" s="5"/>
      <c r="C1300" s="154"/>
      <c r="D1300" s="5"/>
      <c r="E1300" s="15"/>
      <c r="F1300" s="15"/>
      <c r="G1300" s="15"/>
      <c r="H1300" s="15"/>
      <c r="I1300" s="15"/>
      <c r="J1300" s="15"/>
      <c r="K1300" s="15"/>
      <c r="L1300" s="5"/>
      <c r="M1300" s="5"/>
      <c r="N1300" s="5"/>
      <c r="O1300" s="15"/>
      <c r="P1300" s="155"/>
      <c r="Q1300" s="155"/>
      <c r="R1300" s="155"/>
      <c r="S1300" s="155"/>
      <c r="T1300" s="155"/>
      <c r="U1300" s="155"/>
      <c r="V1300" s="154"/>
      <c r="W1300" s="32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</row>
    <row r="1301" spans="1:37" x14ac:dyDescent="0.4">
      <c r="A1301" s="5"/>
      <c r="B1301" s="5"/>
      <c r="C1301" s="154"/>
      <c r="D1301" s="5"/>
      <c r="E1301" s="15"/>
      <c r="F1301" s="15"/>
      <c r="G1301" s="15"/>
      <c r="H1301" s="15"/>
      <c r="I1301" s="15"/>
      <c r="J1301" s="15"/>
      <c r="K1301" s="15"/>
      <c r="L1301" s="5"/>
      <c r="M1301" s="5"/>
      <c r="N1301" s="5"/>
      <c r="O1301" s="15"/>
      <c r="P1301" s="155"/>
      <c r="Q1301" s="155"/>
      <c r="R1301" s="155"/>
      <c r="S1301" s="155"/>
      <c r="T1301" s="155"/>
      <c r="U1301" s="155"/>
      <c r="V1301" s="154"/>
      <c r="W1301" s="32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</row>
  </sheetData>
  <mergeCells count="1">
    <mergeCell ref="S4:T4"/>
  </mergeCells>
  <pageMargins left="0.70866141732283472" right="0.31496062992125984" top="0.35433070866141736" bottom="0.15748031496062992" header="0.11811023622047245" footer="0.11811023622047245"/>
  <pageSetup paperSize="9" scale="55" fitToHeight="0" orientation="landscape" r:id="rId1"/>
  <headerFooter>
    <oddHeader xml:space="preserve">&amp;RПриложение 1 к Коммерческому предложению от 11.09.2025г.Ремонт цеха М14  </oddHeader>
    <oddFooter>Страница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Ценовая таблица М14</vt:lpstr>
      <vt:lpstr>'Ценовая таблица М14'!Заголовки_для_печати</vt:lpstr>
      <vt:lpstr>'Ценовая таблица М14'!Область_печати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2025-09-11T20:32:57Z</cp:lastPrinted>
  <dcterms:created xsi:type="dcterms:W3CDTF">2025-09-11T20:26:40Z</dcterms:created>
  <dcterms:modified xsi:type="dcterms:W3CDTF">2025-09-11T20:33:52Z</dcterms:modified>
</cp:coreProperties>
</file>