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ШЕЛЛРОКК\Коломна\М10\ЦЕХ-20251007T085800Z-1-001\ЦЕХ\Усиление подкрановых путей\КП работы подкрановый М10\"/>
    </mc:Choice>
  </mc:AlternateContent>
  <xr:revisionPtr revIDLastSave="0" documentId="13_ncr:1_{6CF66508-B3F4-4F03-82C8-C37BCE082E46}" xr6:coauthVersionLast="47" xr6:coauthVersionMax="47" xr10:uidLastSave="{00000000-0000-0000-0000-000000000000}"/>
  <bookViews>
    <workbookView xWindow="19120" yWindow="-80" windowWidth="34560" windowHeight="13840" xr2:uid="{00000000-000D-0000-FFFF-FFFF00000000}"/>
  </bookViews>
  <sheets>
    <sheet name="Лист1 (2)" sheetId="2" r:id="rId1"/>
  </sheets>
  <definedNames>
    <definedName name="_xlnm._FilterDatabase" localSheetId="0" hidden="1">'Лист1 (2)'!#REF!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K86" i="2" l="1"/>
  <c r="K87" i="2"/>
  <c r="K88" i="2"/>
  <c r="K89" i="2"/>
  <c r="K90" i="2"/>
  <c r="K85" i="2"/>
  <c r="K79" i="2"/>
  <c r="K80" i="2"/>
  <c r="K77" i="2"/>
  <c r="K78" i="2"/>
  <c r="K76" i="2"/>
  <c r="K69" i="2"/>
  <c r="K70" i="2"/>
  <c r="K71" i="2"/>
  <c r="K72" i="2"/>
  <c r="K65" i="2"/>
  <c r="K66" i="2"/>
  <c r="K67" i="2"/>
  <c r="K68" i="2"/>
  <c r="K64" i="2"/>
  <c r="K53" i="2"/>
  <c r="K54" i="2"/>
  <c r="K55" i="2"/>
  <c r="K56" i="2"/>
  <c r="K57" i="2"/>
  <c r="K58" i="2"/>
  <c r="K59" i="2"/>
  <c r="K60" i="2"/>
  <c r="K52" i="2"/>
  <c r="K41" i="2"/>
  <c r="K42" i="2"/>
  <c r="K43" i="2"/>
  <c r="K44" i="2"/>
  <c r="K45" i="2"/>
  <c r="K46" i="2"/>
  <c r="K47" i="2"/>
  <c r="K48" i="2"/>
  <c r="K40" i="2"/>
  <c r="K29" i="2"/>
  <c r="K30" i="2"/>
  <c r="K31" i="2"/>
  <c r="K32" i="2"/>
  <c r="K33" i="2"/>
  <c r="K34" i="2"/>
  <c r="K35" i="2"/>
  <c r="K36" i="2"/>
  <c r="K28" i="2"/>
  <c r="K17" i="2"/>
  <c r="K18" i="2"/>
  <c r="K19" i="2"/>
  <c r="K20" i="2"/>
  <c r="K21" i="2"/>
  <c r="K22" i="2"/>
  <c r="K23" i="2"/>
  <c r="K24" i="2"/>
  <c r="K16" i="2"/>
  <c r="K6" i="2"/>
  <c r="K7" i="2"/>
  <c r="K8" i="2"/>
  <c r="K9" i="2"/>
  <c r="K10" i="2"/>
  <c r="K11" i="2"/>
  <c r="K12" i="2"/>
  <c r="K5" i="2"/>
  <c r="J4" i="2"/>
  <c r="K4" i="2" s="1"/>
  <c r="K81" i="2" l="1"/>
  <c r="K61" i="2"/>
  <c r="K73" i="2"/>
  <c r="K25" i="2"/>
  <c r="K37" i="2"/>
  <c r="K49" i="2"/>
  <c r="K13" i="2"/>
  <c r="K82" i="2" l="1"/>
  <c r="G90" i="2" l="1"/>
  <c r="F91" i="2"/>
  <c r="E91" i="2"/>
  <c r="I90" i="2"/>
  <c r="H90" i="2"/>
  <c r="F81" i="2"/>
  <c r="E81" i="2"/>
  <c r="F73" i="2"/>
  <c r="E73" i="2"/>
  <c r="F61" i="2"/>
  <c r="E61" i="2"/>
  <c r="F49" i="2"/>
  <c r="E49" i="2"/>
  <c r="F37" i="2"/>
  <c r="E37" i="2"/>
  <c r="F25" i="2"/>
  <c r="E25" i="2"/>
  <c r="L90" i="2" l="1"/>
  <c r="F13" i="2" l="1"/>
  <c r="F82" i="2" s="1"/>
  <c r="F92" i="2" s="1"/>
  <c r="E13" i="2"/>
  <c r="E82" i="2" s="1"/>
  <c r="E92" i="2" s="1"/>
  <c r="G5" i="2" l="1"/>
  <c r="H5" i="2"/>
  <c r="I5" i="2"/>
  <c r="G6" i="2"/>
  <c r="H6" i="2"/>
  <c r="I6" i="2"/>
  <c r="G7" i="2"/>
  <c r="H7" i="2"/>
  <c r="I7" i="2"/>
  <c r="G8" i="2"/>
  <c r="H8" i="2"/>
  <c r="I8" i="2"/>
  <c r="G9" i="2"/>
  <c r="H9" i="2"/>
  <c r="I9" i="2"/>
  <c r="G10" i="2"/>
  <c r="H10" i="2"/>
  <c r="I10" i="2"/>
  <c r="G11" i="2"/>
  <c r="H11" i="2"/>
  <c r="I11" i="2"/>
  <c r="G12" i="2"/>
  <c r="H12" i="2"/>
  <c r="I12" i="2"/>
  <c r="G16" i="2"/>
  <c r="H16" i="2"/>
  <c r="I16" i="2"/>
  <c r="G17" i="2"/>
  <c r="H17" i="2"/>
  <c r="I17" i="2"/>
  <c r="G18" i="2"/>
  <c r="H18" i="2"/>
  <c r="I18" i="2"/>
  <c r="G19" i="2"/>
  <c r="H19" i="2"/>
  <c r="I19" i="2"/>
  <c r="G20" i="2"/>
  <c r="H20" i="2"/>
  <c r="I20" i="2"/>
  <c r="G21" i="2"/>
  <c r="H21" i="2"/>
  <c r="I21" i="2"/>
  <c r="G22" i="2"/>
  <c r="H22" i="2"/>
  <c r="I22" i="2"/>
  <c r="G23" i="2"/>
  <c r="H23" i="2"/>
  <c r="I23" i="2"/>
  <c r="G24" i="2"/>
  <c r="H24" i="2"/>
  <c r="I24" i="2"/>
  <c r="G28" i="2"/>
  <c r="H28" i="2"/>
  <c r="I28" i="2"/>
  <c r="G29" i="2"/>
  <c r="H29" i="2"/>
  <c r="I29" i="2"/>
  <c r="G30" i="2"/>
  <c r="H30" i="2"/>
  <c r="I30" i="2"/>
  <c r="G31" i="2"/>
  <c r="H31" i="2"/>
  <c r="I31" i="2"/>
  <c r="G32" i="2"/>
  <c r="H32" i="2"/>
  <c r="I32" i="2"/>
  <c r="G33" i="2"/>
  <c r="H33" i="2"/>
  <c r="I33" i="2"/>
  <c r="G34" i="2"/>
  <c r="H34" i="2"/>
  <c r="I34" i="2"/>
  <c r="G35" i="2"/>
  <c r="H35" i="2"/>
  <c r="I35" i="2"/>
  <c r="G36" i="2"/>
  <c r="H36" i="2"/>
  <c r="I36" i="2"/>
  <c r="G40" i="2"/>
  <c r="H40" i="2"/>
  <c r="I40" i="2"/>
  <c r="G41" i="2"/>
  <c r="H41" i="2"/>
  <c r="I41" i="2"/>
  <c r="G42" i="2"/>
  <c r="H42" i="2"/>
  <c r="I42" i="2"/>
  <c r="G43" i="2"/>
  <c r="H43" i="2"/>
  <c r="I43" i="2"/>
  <c r="G44" i="2"/>
  <c r="H44" i="2"/>
  <c r="I44" i="2"/>
  <c r="G45" i="2"/>
  <c r="H45" i="2"/>
  <c r="I45" i="2"/>
  <c r="G46" i="2"/>
  <c r="H46" i="2"/>
  <c r="I46" i="2"/>
  <c r="G47" i="2"/>
  <c r="H47" i="2"/>
  <c r="I47" i="2"/>
  <c r="G48" i="2"/>
  <c r="H48" i="2"/>
  <c r="I48" i="2"/>
  <c r="G52" i="2"/>
  <c r="H52" i="2"/>
  <c r="I52" i="2"/>
  <c r="G53" i="2"/>
  <c r="H53" i="2"/>
  <c r="I53" i="2"/>
  <c r="G54" i="2"/>
  <c r="H54" i="2"/>
  <c r="I54" i="2"/>
  <c r="G55" i="2"/>
  <c r="H55" i="2"/>
  <c r="I55" i="2"/>
  <c r="G56" i="2"/>
  <c r="H56" i="2"/>
  <c r="I56" i="2"/>
  <c r="G57" i="2"/>
  <c r="H57" i="2"/>
  <c r="I57" i="2"/>
  <c r="G58" i="2"/>
  <c r="H58" i="2"/>
  <c r="I58" i="2"/>
  <c r="G59" i="2"/>
  <c r="H59" i="2"/>
  <c r="I59" i="2"/>
  <c r="G60" i="2"/>
  <c r="H60" i="2"/>
  <c r="I60" i="2"/>
  <c r="G64" i="2"/>
  <c r="H64" i="2"/>
  <c r="I64" i="2"/>
  <c r="G65" i="2"/>
  <c r="H65" i="2"/>
  <c r="I65" i="2"/>
  <c r="G66" i="2"/>
  <c r="H66" i="2"/>
  <c r="I66" i="2"/>
  <c r="G67" i="2"/>
  <c r="H67" i="2"/>
  <c r="I67" i="2"/>
  <c r="G68" i="2"/>
  <c r="H68" i="2"/>
  <c r="I68" i="2"/>
  <c r="G69" i="2"/>
  <c r="H69" i="2"/>
  <c r="I69" i="2"/>
  <c r="G70" i="2"/>
  <c r="H70" i="2"/>
  <c r="I70" i="2"/>
  <c r="G71" i="2"/>
  <c r="H71" i="2"/>
  <c r="I71" i="2"/>
  <c r="G72" i="2"/>
  <c r="H72" i="2"/>
  <c r="I72" i="2"/>
  <c r="G76" i="2"/>
  <c r="H76" i="2"/>
  <c r="I76" i="2"/>
  <c r="G77" i="2"/>
  <c r="H77" i="2"/>
  <c r="I77" i="2"/>
  <c r="G78" i="2"/>
  <c r="H78" i="2"/>
  <c r="I78" i="2"/>
  <c r="G79" i="2"/>
  <c r="H79" i="2"/>
  <c r="I79" i="2"/>
  <c r="G80" i="2"/>
  <c r="H80" i="2"/>
  <c r="I80" i="2"/>
  <c r="H85" i="2"/>
  <c r="I85" i="2"/>
  <c r="G86" i="2"/>
  <c r="H86" i="2"/>
  <c r="I86" i="2"/>
  <c r="G88" i="2"/>
  <c r="H88" i="2"/>
  <c r="I88" i="2"/>
  <c r="G89" i="2"/>
  <c r="H89" i="2"/>
  <c r="I89" i="2"/>
  <c r="I4" i="2"/>
  <c r="H4" i="2"/>
  <c r="G4" i="2"/>
  <c r="L4" i="2" l="1"/>
  <c r="G81" i="2"/>
  <c r="G91" i="2"/>
  <c r="G37" i="2"/>
  <c r="G61" i="2"/>
  <c r="G49" i="2"/>
  <c r="G73" i="2"/>
  <c r="G25" i="2"/>
  <c r="G13" i="2"/>
  <c r="L47" i="2"/>
  <c r="L28" i="2"/>
  <c r="L21" i="2"/>
  <c r="L6" i="2"/>
  <c r="L77" i="2"/>
  <c r="L20" i="2"/>
  <c r="L67" i="2"/>
  <c r="L56" i="2"/>
  <c r="L8" i="2"/>
  <c r="L88" i="2"/>
  <c r="L78" i="2"/>
  <c r="L59" i="2"/>
  <c r="L55" i="2"/>
  <c r="L86" i="2"/>
  <c r="L72" i="2"/>
  <c r="L85" i="2"/>
  <c r="L53" i="2"/>
  <c r="L24" i="2"/>
  <c r="L45" i="2"/>
  <c r="L23" i="2"/>
  <c r="L80" i="2"/>
  <c r="L48" i="2"/>
  <c r="L64" i="2"/>
  <c r="L36" i="2"/>
  <c r="L32" i="2"/>
  <c r="L18" i="2"/>
  <c r="L11" i="2"/>
  <c r="L42" i="2"/>
  <c r="L31" i="2"/>
  <c r="L70" i="2"/>
  <c r="L66" i="2"/>
  <c r="L34" i="2"/>
  <c r="L9" i="2"/>
  <c r="L76" i="2"/>
  <c r="L69" i="2"/>
  <c r="L89" i="2"/>
  <c r="L71" i="2"/>
  <c r="L57" i="2"/>
  <c r="L22" i="2"/>
  <c r="L60" i="2"/>
  <c r="L35" i="2"/>
  <c r="L17" i="2"/>
  <c r="L79" i="2"/>
  <c r="L5" i="2"/>
  <c r="L33" i="2"/>
  <c r="L12" i="2"/>
  <c r="L68" i="2"/>
  <c r="L65" i="2"/>
  <c r="L58" i="2"/>
  <c r="L54" i="2"/>
  <c r="L52" i="2"/>
  <c r="L46" i="2"/>
  <c r="L44" i="2"/>
  <c r="L43" i="2"/>
  <c r="L41" i="2"/>
  <c r="L40" i="2"/>
  <c r="L30" i="2"/>
  <c r="L29" i="2"/>
  <c r="L19" i="2"/>
  <c r="L16" i="2"/>
  <c r="L10" i="2"/>
  <c r="L7" i="2"/>
  <c r="G82" i="2" l="1"/>
  <c r="G92" i="2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</author>
  </authors>
  <commentList>
    <comment ref="J4" authorId="0" shapeId="0" xr:uid="{2C84673D-0B70-49E4-AB13-B42787C68651}">
      <text>
        <r>
          <rPr>
            <b/>
            <sz val="9"/>
            <color indexed="81"/>
            <rFont val="Tahoma"/>
            <family val="2"/>
            <charset val="204"/>
          </rPr>
          <t>Admin:</t>
        </r>
        <r>
          <rPr>
            <sz val="9"/>
            <color indexed="81"/>
            <rFont val="Tahoma"/>
            <family val="2"/>
            <charset val="204"/>
          </rPr>
          <t xml:space="preserve">
цена включает в себя стоимость троса. </t>
        </r>
      </text>
    </comment>
  </commentList>
</comments>
</file>

<file path=xl/sharedStrings.xml><?xml version="1.0" encoding="utf-8"?>
<sst xmlns="http://schemas.openxmlformats.org/spreadsheetml/2006/main" count="210" uniqueCount="76">
  <si>
    <t>Наименование работ</t>
  </si>
  <si>
    <t>Кол-во</t>
  </si>
  <si>
    <t>Ед. изм.</t>
  </si>
  <si>
    <t>Работа</t>
  </si>
  <si>
    <t>Материалы</t>
  </si>
  <si>
    <t>Примечания (расшифровка)</t>
  </si>
  <si>
    <t>м2</t>
  </si>
  <si>
    <t>шт</t>
  </si>
  <si>
    <t>м.п.</t>
  </si>
  <si>
    <t>№ поз.по ВОР</t>
  </si>
  <si>
    <t>кг</t>
  </si>
  <si>
    <t>шт.</t>
  </si>
  <si>
    <t>Монтажные работы</t>
  </si>
  <si>
    <t>Конструктивные решения КМ1</t>
  </si>
  <si>
    <t>Укладка упругих прокладок из транспортерной ленты (по ГОСТу 20-2018) толщиной 10 мм размером</t>
  </si>
  <si>
    <t>Монтаж опорных листов с креплением болтами М20 6g по 8 болтов на пластину в готовые отверстия, через шайбы М20 по 1 шт. на каждый болт гайками и контргайками.</t>
  </si>
  <si>
    <t>Монтаж рихтовочных подкладок/подставок на сварку</t>
  </si>
  <si>
    <t>Монтаж болтов специальных  приваркой к пластине</t>
  </si>
  <si>
    <t>Монтаж рельса КР 70 на прижимы</t>
  </si>
  <si>
    <t xml:space="preserve">Монтаж токоведущих троллей </t>
  </si>
  <si>
    <t>Монтаж тупиковых упоров на сварку</t>
  </si>
  <si>
    <t>Нивелировка пути</t>
  </si>
  <si>
    <t>м/п</t>
  </si>
  <si>
    <t>Окраска стальных конструкций и деталей (рихтовочные подкладки, рихтовочные подставки, опорные пластины)</t>
  </si>
  <si>
    <t>Конструктивные решения КМ2</t>
  </si>
  <si>
    <t>Конструктивные решения КМ3</t>
  </si>
  <si>
    <t>Конструктивные решения КМ4</t>
  </si>
  <si>
    <t>Конструктивные решения КМ5</t>
  </si>
  <si>
    <t>Конструктивные решения КМ6</t>
  </si>
  <si>
    <t>Конструктивные решения КМ7</t>
  </si>
  <si>
    <t>Конструктивные решения АС2</t>
  </si>
  <si>
    <t>Демонтаж существующих стальных пластин 13х80х140, 10х50х60</t>
  </si>
  <si>
    <t>Химическая очистка с использованием специальных ингибиторных паст с промывкой водой и 3% раствором кальцинированной соды</t>
  </si>
  <si>
    <t>Монтаж стальных пластин размерами: 13х80х290, 10х50х70, 15х250х290, 10х50х80</t>
  </si>
  <si>
    <t>Огрунтовка металлических поверхностей за один раз на высоте отметки верха подкрановой балки</t>
  </si>
  <si>
    <t>Окраска металлических огрунтованных поверхностей на высоте отметки верха подкрановой балки</t>
  </si>
  <si>
    <t>Упругие прокладки  из транспортерной ленты. Лента 1.1-600.4-ЕР-400-8-А (по ГОСТу 20-2018) толщиной 10 мм размером 600х3000 мм</t>
  </si>
  <si>
    <t>Металлические опорные пластины из листа Б-ПН-10-S ГОСТ 19903-2015 размером 2934х560 мм (материал ВСт3пс5 ГОСТ 380-2005) – 112 шт.
Болт специальный М20-6g х180.58  (ГОСТ 7798-70) – 896 шт.
Шайба  из листа Б-ПН-8-S ГОСТ 19903-2015 размером 80х80 мм (материал ВСт3пс5 ГОСТ 380-2005) – 896 шт.
Упор  из круга В 10 ГОСТ 2590-2006 длина 150 мм (материал ВСт3пс5 ГОСТ 380-2005) – 896 шт.
Шайба пружинная 20 65Г ГОСТ 6402-70 -896 шт.
Гайка М-20-6Н.5 ГОСТ 5915-70 – 896 шт.</t>
  </si>
  <si>
    <t xml:space="preserve"> Sх160х300 мм (где S = 4-12 мм. материал ВСт3пс5 ГОСТ 380-2005)
 Sх160х300 мм (где S = 30-100 мм. материал ВСт3пс5 ГОСТ 380-2005)</t>
  </si>
  <si>
    <t>Болт специальный  из круга В 30 ГОСТ 2590-2006 длина 65 мм (материал ВСт3пс5 ГОСТ 380-2005) – 896 шт.</t>
  </si>
  <si>
    <t>Рельс КР-70  ГОСТ 53866-2010 длина 12000 мм. – 28 шт.
Накладка стыковая  ГОСТ Р 56944-2016 (приложение А) – 60 шт.
Болт М24х110 ГОСТ 7798-70 - 120 
Гайка  М-24х1,5 ГОСТ 5915-70 – 120 шт.
Шайба пружинная 24  ГОСТ 11371-78 -120 шт.
Накладка стыковая температурного стыка  (материал Ст3кп ГОСТ 380-2005) – 4 шт.
Болт  М30х130.58 ГОСТ 7798-70 - 4 
Гайка  М30,5 ГОСТ 5915-70 – 4 шт.
Шайба пружинная 30х4 ГОСТ 6958-78-4 шт.
Прижим рельса листа Б-ПН-20-S ГОСТ 19903-2015 размером 115х80 мм (материал ВСт3пс5 ГОСТ 380-2005) – 896 шт.
Перемычка  из круга В 8 ГОСТ 2590-2006 длина 1200 мм (материал ВСт3пс5 ГОСТ 380-2005) – 36 шт.
Пластина из листа Б-ПН-8-S ГОСТ 19903-2015 размером 50х50 мм (материал ВСт3пс5 ГОСТ 380-2005) – 68 шт.
Упорная планка из листа Б-ПН-8-S ГОСТ 19903-2015 размером 140х90 мм (материал ВСт3пс5 ГОСТ 380-2005) – 896 шт.
Шайба пружинная  20 65Г ГОСТ 6402-70 -896 шт.
Гайка  М-20-6Н.5 ГОСТ 5915-70 – 896 шт.</t>
  </si>
  <si>
    <t xml:space="preserve">ранее демонтированных </t>
  </si>
  <si>
    <t xml:space="preserve"> Sх160х300 мм (где S = 4-12 мм.материал ВСт3пс5 ГОСТ 380-2005) –204 шт.
 Sх160х300 мм (где S = 30-100мм. материал ВСт3пс5 ГОСТ 380-2005) – 365 шт.
 Sх160х300 мм (где S = более 100 мм. материал ВСт3пс5 ГОСТ 380-2005) – 37 шт.</t>
  </si>
  <si>
    <t>Рельс КР-70  ГОСТ 53866-2010 длина 12000 мм. – 28 шт.
Накладка стыковая  ГОСТ Р 56944-2016 (приложение А) – 60 шт.
Болт М24х110 ГОСТ 7798-70 - 120 шт.
Гайка  М-24х1,5 ГОСТ 5915-70 – 120 шт.
Шайба пружинная 24  ГОСТ 11371-78 -120 шт.
Накладка стыковая температурного стыка  (материал Ст3кп ГОСТ 380-2005) – 4 шт.
Болт  М30х130.58 ГОСТ 7798-70 - 4 шт
Гайка  М30,5 ГОСТ 5915-70 – 4 шт.
Шайба пружинная 30х4 ГОСТ 6958-78-4 шт.
Прижим рельса листа Б-ПН-20-S ГОСТ 19903-2015 размером 115х80 мм (материал ВСт3пс5 ГОСТ 380-2005) – 896 шт.
Перемычка  из круга В 8 ГОСТ 2590-2006 длина 1200 мм (материал ВСт3пс5 ГОСТ 380-2005) – 36 шт.
Пластина из листа Б-ПН-8-S ГОСТ 19903-2015 размером 50х50 мм (материал ВСт3пс5 ГОСТ 380-2005) – 68 шт.
Упорная планка из листа Б-ПН-8-S ГОСТ 19903-2015 размером 140х90 мм (материал ВСт3пс5 ГОСТ 380-2005) – 896 шт.
Шайба пружинная  20 65Г ГОСТ 6402-70 -896 шт.
Гайка  М-20-6Н.5 ГОСТ 5915-70 – 896 шт.</t>
  </si>
  <si>
    <t xml:space="preserve"> Sх160х300 мм (где S = 4-12 мм.материал ВСт3пс5 ГОСТ 380-2005) – 155 шт.
 Sх160х300 мм (где S = 30-100мм. материал ВСт3пс5 ГОСТ 380-2005) – 372 шт.
 Sх160х300 мм (где S = более 100 мм. материал ВСт3пс5 ГОСТ 380-2005) – 13 шт.</t>
  </si>
  <si>
    <t xml:space="preserve"> Sх160х300 мм (где S = 4-12 мм.материал ВСт3пс5 ГОСТ 380-2005) – 184 шт.
 Sх160х300 мм (где S = 30-100мм. материал ВСт3пс5 ГОСТ 380-2005) – 358 шт.
 Sх160х300 мм (где S = более 100 мм. материал ВСт3пс5 ГОСТ 380-2005) – 10 шт.</t>
  </si>
  <si>
    <t xml:space="preserve"> Sх160х300 мм (где S = 4-12 мм.материал ВСт3пс5 ГОСТ 380-2005) – 194 шт.
 Sх160х300 мм (где S = 30-100мм. материал ВСт3пс5 ГОСТ 380-2005) – 336 шт.
 Sх160х300 мм (где S = более 100 мм. материал ВСт3пс5 ГОСТ 380-2005) – 10 шт.</t>
  </si>
  <si>
    <t>Металлические опорные пластины из листа Б-ПН-10-S ГОСТ 19903-2015 размером 2934х560 мм (материал ВСт3пс5 ГОСТ 380-2005) – 72 шт.
Болт специальный М20-6g х180.58  (ГОСТ 7798-70) – 576 шт.
Шайба  из листа Б-ПН-8-S ГОСТ 19903-2015 размером 80х80 мм (материал ВСт3пс5 ГОСТ 380-2005) – 576 шт.
Упор  из круга В 10 ГОСТ 2590-2006 длина 150 мм (материал ВСт3пс5 ГОСТ 380-2005) – 576 шт.
Шайба пружинная 20 65Г ГОСТ 6402-70 -576 шт.
Гайка М-20-6Н.5 ГОСТ 5915-70 –576 шт.</t>
  </si>
  <si>
    <t xml:space="preserve"> Sх160х300 мм (где S = 4-12 мм.материал ВСт3пс5 ГОСТ 380-2005) – 194 шт.
 Sх160х300 мм (где S = 30-100мм. материал ВСт3пс5 ГОСТ 380-2005) – 250 шт.
 Sх160х300 мм (где S = более 100 мм. материал ВСт3пс5 ГОСТ 380-2005) – 9 шт.</t>
  </si>
  <si>
    <t>Болт специальный  из круга В 30 ГОСТ 2590-2006 длина 65 мм (материал ВСт3пс5 ГОСТ 380-2005) – 576 шт.</t>
  </si>
  <si>
    <t>Рельс КР-70  ГОСТ 53866-2010 длина 12000 мм. – 18 шт.
Накладка стыковая  ГОСТ Р 56944-2016 (приложение А) – 40 шт.
Болт М24х110 ГОСТ 7798-70 - 80 шт.
Гайка  М-24х1,5 ГОСТ 5915-70 – 80 шт.
Шайба пружинная 24  ГОСТ 11371-78 -80 шт.
Накладка стыковая температурного стыка  (материал Ст3кп ГОСТ 380-2005) – 4 шт.
Болт  М30х130.58 ГОСТ 7798-70 - 4 шт
Гайка  М30,5 ГОСТ 5915-70 – 4 шт.
Шайба пружинная 30х4 ГОСТ 6958-78-4 шт.
Прижим рельса листа Б-ПН-20-S ГОСТ 19903-2015 размером 115х80 мм (материал ВСт3пс5 ГОСТ 380-2005) – 576 шт.
Перемычка  из круга В 8 ГОСТ 2590-2006 длина 1200 мм (материал ВСт3пс5 ГОСТ 380-2005) – 26 шт.
Пластина из листа Б-ПН-8-S ГОСТ 19903-2015 размером 50х50 мм (материал ВСт3пс5 ГОСТ 380-2005) – 48 шт.
Упорная планка из листа Б-ПН-8-S ГОСТ 19903-2015 размером 140х90 мм (материал ВСт3пс5 ГОСТ 380-2005) – 576 шт.
Шайба пружинная  20 65Г ГОСТ 6402-70 -576 шт.
Гайка  М-20-6Н.5 ГОСТ 5915-70 – 576 шт.</t>
  </si>
  <si>
    <t xml:space="preserve"> Sх200х200 мм (где S = 4-12 мм.материал ВСт3пс5 ГОСТ 380-2005) –393 шт.
 Sх200х200 мм (где S = 30-100мм. материал ВСт3пс5 ГОСТ 380-2005) –71 шт.</t>
  </si>
  <si>
    <t>Болт специальный  из круга В 30 ГОСТ 2590-2006 длина 65 мм (материал ВСт3пс5 ГОСТ 380-2005) – 1344 шт.</t>
  </si>
  <si>
    <t>Рельс КР-70  ГОСТ 53866-2010 длина 12000 мм. – 21 шт.
Накладка стыковая  ГОСТ Р 56944-2016 (приложение А) – 48 шт.
Болт М24х110 ГОСТ 7798-70 - 96 шт.
Гайка  М-24х1,5 ГОСТ 5915-70 – 96 шт.
Шайба пружинная 24  ГОСТ 11371-78 -96 шт.
Накладка стыковая температурного стыка  (материал Ст3кп ГОСТ 380-2005) – 4 шт.
Болт  М30х130.58 ГОСТ 7798-70 - 4 шт
Гайка  М30,5 ГОСТ 5915-70 – 4 шт.
Шайба пружинная 30х4 ГОСТ 6958-78-4 шт.
Прижим рельса листа Б-ПН-20-S ГОСТ 19903-2015 размером 115х80 мм (материал ВСт3пс5 ГОСТ 380-2005) –672 шт.
Перемычка  из круга В 8 ГОСТ 2590-2006 длина 1200 мм (материал ВСт3пс5 ГОСТ 380-2005) – 30 шт.
Пластина из листа Б-ПН-8-S ГОСТ 19903-2015 размером 50х50 мм (материал ВСт3пс5 ГОСТ 380-2005) – 56 шт.
Упорная планка из листа Б-ПН-8-S ГОСТ 19903-2015 размером 140х90 мм (материал ВСт3пс5 ГОСТ 380-2005) –672 шт.
Шайба пружинная  20 65Г ГОСТ 6402-70 -1344 шт.
Гайка  М-20-6Н.5 ГОСТ 5915-70 –1344 шт.</t>
  </si>
  <si>
    <t>м.п</t>
  </si>
  <si>
    <t>Общая стоимость ВСЕГО, руб. (в т.ч. НДС 5%)</t>
  </si>
  <si>
    <t>Общая стоимость , руб (в т.ч. НДС 5%)</t>
  </si>
  <si>
    <t>Общая стоимость за ед., руб. (в т.ч. НДС 5%)</t>
  </si>
  <si>
    <t xml:space="preserve">Монтаж опорных листов с креплением болтами М20 6g по 8 болтов на пластину в готовые отверстия, через шайбы М20 по 1 шт. на каждый болт гайками и контргайками.                                            </t>
  </si>
  <si>
    <t>ИТОГО по КМ1, в т.ч. НДС5%</t>
  </si>
  <si>
    <t>Укладка упругих прокладок из транспортерной ленты (по ГОСТу 20-2018) толщиной 10 мм размером. Монтаж страховочных тросов</t>
  </si>
  <si>
    <t xml:space="preserve">Упругие прокладки  из транспортерной ленты. Лента 1.1-600.4-ЕР-400-8-А (по ГОСТу 20-2018) толщиной 10 мм размером 600х3000 мм. Страховочный трос оц. диам. 11мм длина 350м комплект </t>
  </si>
  <si>
    <t>ИТОГО по КМ2, в т.ч. НДС5%</t>
  </si>
  <si>
    <t>ИТОГО по КМ3, в т.ч. НДС5%</t>
  </si>
  <si>
    <t>ИТОГО по КМ4, в т.ч. НДС5%</t>
  </si>
  <si>
    <t>ИТОГО по КМ5, в т.ч. НДС 5%</t>
  </si>
  <si>
    <t>ИТОГО  по КМ7, в т.ч. НДС5%</t>
  </si>
  <si>
    <t>ИТОГО по КМ6, в т.ч. НДС5%</t>
  </si>
  <si>
    <t>ВСЕГО ПО КМ1-КМ7, в т.ч. НДС5%</t>
  </si>
  <si>
    <t>ИТОГО  по АС2, в т.ч. НДС5%</t>
  </si>
  <si>
    <t>ИТОГО по объекту, в т.ч. НДС5%</t>
  </si>
  <si>
    <r>
      <t xml:space="preserve">проверка цен от ШЕЛЛРОКК 27.07.2026 </t>
    </r>
    <r>
      <rPr>
        <b/>
        <sz val="11"/>
        <color rgb="FFFF0000"/>
        <rFont val="Calibri"/>
        <family val="2"/>
        <charset val="204"/>
        <scheme val="minor"/>
      </rPr>
      <t>цена с НДС 22%</t>
    </r>
  </si>
  <si>
    <r>
      <t>Стоимость за ед. , руб (</t>
    </r>
    <r>
      <rPr>
        <b/>
        <sz val="11"/>
        <color rgb="FFFF0000"/>
        <rFont val="Calibri"/>
        <family val="2"/>
        <charset val="204"/>
        <scheme val="minor"/>
      </rPr>
      <t>в т.ч. НДС 5%</t>
    </r>
    <r>
      <rPr>
        <b/>
        <sz val="11"/>
        <color theme="1"/>
        <rFont val="Calibri"/>
        <family val="2"/>
        <charset val="204"/>
        <scheme val="minor"/>
      </rPr>
      <t>)</t>
    </r>
  </si>
  <si>
    <t xml:space="preserve">В абревиатуре  Лента 1.1-600.4-ЕР-400-8-А (по ГОСТу 20-2018) не может быть лента толщиной 10 мм. С такими значениями лента может быть толщиной 15 мм. Лента толщиной 10 мм обозначается 2.2 - 600 - 3-ТК200-2 - 5 - 2 - РБ ГОСТ 20-2018 Данная лента не будет использоваться по назначению, она будет использована в качестве прокладки. ТРОС в ценовой таблице отсутствует. Плюс это ирос оборачиваемая позиция </t>
  </si>
  <si>
    <t>Болт специальный М20х65 без покрытия и термообработки, материал ст.3 По чертежу</t>
  </si>
  <si>
    <r>
      <t xml:space="preserve">проверка цен от ШЕЛЛРОКК 27.07.2026 </t>
    </r>
    <r>
      <rPr>
        <b/>
        <sz val="11"/>
        <color rgb="FFFF0000"/>
        <rFont val="Calibri"/>
        <family val="2"/>
        <charset val="204"/>
        <scheme val="minor"/>
      </rPr>
      <t>Сумма с НДС 22%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</si>
</sst>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.00\ _₽_-;\-* #,##0.00\ _₽_-;_-* &quot;-&quot;??\ _₽_-;_-@_-"/>
    <numFmt numFmtId="165" formatCode="0.000"/>
    <numFmt numFmtId="166" formatCode="#,##0.00;[Red]#,##0.00"/>
  </numFmts>
  <fonts count="3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1"/>
    </font>
    <font>
      <b/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.5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u/>
      <sz val="11"/>
      <color rgb="FF000000"/>
      <name val="Calibri"/>
      <family val="2"/>
      <charset val="204"/>
      <scheme val="minor"/>
    </font>
    <font>
      <b/>
      <i/>
      <sz val="1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i/>
      <sz val="11"/>
      <color theme="1"/>
      <name val="Calibri"/>
      <family val="2"/>
      <charset val="204"/>
      <scheme val="minor"/>
    </font>
    <font>
      <b/>
      <i/>
      <sz val="10"/>
      <name val="Times New Roman"/>
      <family val="1"/>
      <charset val="204"/>
    </font>
    <font>
      <b/>
      <i/>
      <sz val="11"/>
      <color rgb="FF000000"/>
      <name val="Calibri"/>
      <family val="2"/>
      <charset val="204"/>
      <scheme val="minor"/>
    </font>
    <font>
      <b/>
      <i/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1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8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4" fillId="0" borderId="0"/>
    <xf numFmtId="0" fontId="5" fillId="0" borderId="0">
      <alignment vertical="top"/>
    </xf>
    <xf numFmtId="164" fontId="3" fillId="0" borderId="0" applyFont="0" applyFill="0" applyBorder="0" applyAlignment="0" applyProtection="0"/>
    <xf numFmtId="0" fontId="1" fillId="0" borderId="0"/>
    <xf numFmtId="0" fontId="8" fillId="0" borderId="0"/>
    <xf numFmtId="0" fontId="1" fillId="0" borderId="0"/>
    <xf numFmtId="0" fontId="4" fillId="0" borderId="0"/>
    <xf numFmtId="0" fontId="9" fillId="0" borderId="0"/>
    <xf numFmtId="164" fontId="1" fillId="0" borderId="0" applyFont="0" applyFill="0" applyBorder="0" applyAlignment="0" applyProtection="0"/>
    <xf numFmtId="0" fontId="8" fillId="0" borderId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3" fillId="0" borderId="0"/>
  </cellStyleXfs>
  <cellXfs count="106">
    <xf numFmtId="0" fontId="0" fillId="0" borderId="0" xfId="0"/>
    <xf numFmtId="43" fontId="0" fillId="0" borderId="0" xfId="1" applyFont="1"/>
    <xf numFmtId="43" fontId="0" fillId="0" borderId="1" xfId="1" applyFont="1" applyBorder="1" applyAlignment="1">
      <alignment horizontal="center" vertical="center"/>
    </xf>
    <xf numFmtId="2" fontId="6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0" fillId="0" borderId="1" xfId="0" applyBorder="1"/>
    <xf numFmtId="164" fontId="0" fillId="2" borderId="1" xfId="0" applyNumberFormat="1" applyFill="1" applyBorder="1" applyAlignment="1">
      <alignment horizontal="center" vertical="center"/>
    </xf>
    <xf numFmtId="0" fontId="10" fillId="0" borderId="1" xfId="0" applyFont="1" applyBorder="1" applyAlignment="1">
      <alignment vertical="center" wrapText="1"/>
    </xf>
    <xf numFmtId="0" fontId="12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  <xf numFmtId="165" fontId="6" fillId="0" borderId="1" xfId="0" applyNumberFormat="1" applyFont="1" applyBorder="1" applyAlignment="1">
      <alignment horizontal="center" vertical="center" wrapText="1"/>
    </xf>
    <xf numFmtId="164" fontId="0" fillId="2" borderId="3" xfId="0" applyNumberForma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2" fontId="6" fillId="0" borderId="2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vertical="center" wrapText="1"/>
    </xf>
    <xf numFmtId="0" fontId="13" fillId="0" borderId="2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6" fillId="0" borderId="1" xfId="0" applyFont="1" applyBorder="1"/>
    <xf numFmtId="0" fontId="6" fillId="0" borderId="6" xfId="0" applyFont="1" applyBorder="1" applyAlignment="1">
      <alignment horizontal="left" vertical="center" wrapText="1"/>
    </xf>
    <xf numFmtId="0" fontId="16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center" vertical="center" wrapText="1"/>
    </xf>
    <xf numFmtId="2" fontId="6" fillId="0" borderId="5" xfId="0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165" fontId="6" fillId="0" borderId="3" xfId="0" applyNumberFormat="1" applyFont="1" applyBorder="1" applyAlignment="1">
      <alignment horizontal="center" vertical="center" wrapText="1"/>
    </xf>
    <xf numFmtId="2" fontId="6" fillId="0" borderId="3" xfId="0" applyNumberFormat="1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vertical="center" wrapText="1"/>
    </xf>
    <xf numFmtId="0" fontId="17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vertical="center" wrapText="1"/>
    </xf>
    <xf numFmtId="0" fontId="15" fillId="0" borderId="1" xfId="0" applyFont="1" applyBorder="1" applyAlignment="1">
      <alignment vertical="center"/>
    </xf>
    <xf numFmtId="0" fontId="7" fillId="0" borderId="3" xfId="0" applyFont="1" applyBorder="1" applyAlignment="1">
      <alignment horizontal="left" vertical="center" wrapText="1"/>
    </xf>
    <xf numFmtId="0" fontId="11" fillId="0" borderId="3" xfId="0" applyFont="1" applyBorder="1" applyAlignment="1">
      <alignment horizontal="left" vertical="top" wrapText="1"/>
    </xf>
    <xf numFmtId="0" fontId="12" fillId="0" borderId="0" xfId="0" applyFont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0" fillId="3" borderId="1" xfId="0" applyFill="1" applyBorder="1"/>
    <xf numFmtId="164" fontId="0" fillId="3" borderId="1" xfId="0" applyNumberFormat="1" applyFill="1" applyBorder="1" applyAlignment="1">
      <alignment horizontal="center" vertical="center"/>
    </xf>
    <xf numFmtId="43" fontId="0" fillId="3" borderId="1" xfId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6" fillId="0" borderId="3" xfId="0" applyFont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/>
    </xf>
    <xf numFmtId="0" fontId="19" fillId="4" borderId="6" xfId="0" applyFont="1" applyFill="1" applyBorder="1" applyAlignment="1">
      <alignment horizontal="right" vertical="center" wrapText="1"/>
    </xf>
    <xf numFmtId="0" fontId="20" fillId="4" borderId="3" xfId="0" applyFont="1" applyFill="1" applyBorder="1" applyAlignment="1">
      <alignment horizontal="center" vertical="center" wrapText="1"/>
    </xf>
    <xf numFmtId="164" fontId="21" fillId="4" borderId="1" xfId="0" applyNumberFormat="1" applyFont="1" applyFill="1" applyBorder="1" applyAlignment="1">
      <alignment horizontal="center" vertical="center"/>
    </xf>
    <xf numFmtId="43" fontId="21" fillId="4" borderId="1" xfId="1" applyFont="1" applyFill="1" applyBorder="1" applyAlignment="1">
      <alignment horizontal="center" vertical="center"/>
    </xf>
    <xf numFmtId="0" fontId="7" fillId="4" borderId="3" xfId="0" applyFont="1" applyFill="1" applyBorder="1" applyAlignment="1">
      <alignment horizontal="left" vertical="center" wrapText="1"/>
    </xf>
    <xf numFmtId="166" fontId="21" fillId="4" borderId="1" xfId="0" applyNumberFormat="1" applyFont="1" applyFill="1" applyBorder="1" applyAlignment="1">
      <alignment horizontal="center" vertical="center"/>
    </xf>
    <xf numFmtId="166" fontId="0" fillId="0" borderId="1" xfId="0" applyNumberFormat="1" applyBorder="1" applyAlignment="1">
      <alignment horizontal="center" vertical="center"/>
    </xf>
    <xf numFmtId="165" fontId="19" fillId="4" borderId="3" xfId="0" applyNumberFormat="1" applyFont="1" applyFill="1" applyBorder="1" applyAlignment="1">
      <alignment horizontal="center" vertical="center" wrapText="1"/>
    </xf>
    <xf numFmtId="0" fontId="22" fillId="4" borderId="3" xfId="0" applyFont="1" applyFill="1" applyBorder="1" applyAlignment="1">
      <alignment horizontal="left" vertical="top" wrapText="1"/>
    </xf>
    <xf numFmtId="0" fontId="19" fillId="4" borderId="3" xfId="0" applyFont="1" applyFill="1" applyBorder="1" applyAlignment="1">
      <alignment horizontal="center" vertical="center"/>
    </xf>
    <xf numFmtId="0" fontId="19" fillId="0" borderId="3" xfId="0" applyFont="1" applyFill="1" applyBorder="1" applyAlignment="1">
      <alignment horizontal="center" vertical="center"/>
    </xf>
    <xf numFmtId="0" fontId="19" fillId="0" borderId="6" xfId="0" applyFont="1" applyFill="1" applyBorder="1" applyAlignment="1">
      <alignment horizontal="right" vertical="center" wrapText="1"/>
    </xf>
    <xf numFmtId="0" fontId="20" fillId="0" borderId="3" xfId="0" applyFont="1" applyFill="1" applyBorder="1" applyAlignment="1">
      <alignment horizontal="center" vertical="center" wrapText="1"/>
    </xf>
    <xf numFmtId="165" fontId="19" fillId="0" borderId="3" xfId="0" applyNumberFormat="1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/>
    </xf>
    <xf numFmtId="164" fontId="21" fillId="0" borderId="1" xfId="0" applyNumberFormat="1" applyFont="1" applyFill="1" applyBorder="1" applyAlignment="1">
      <alignment horizontal="center" vertical="center"/>
    </xf>
    <xf numFmtId="43" fontId="21" fillId="0" borderId="1" xfId="1" applyFont="1" applyFill="1" applyBorder="1" applyAlignment="1">
      <alignment horizontal="center" vertical="center"/>
    </xf>
    <xf numFmtId="0" fontId="22" fillId="0" borderId="3" xfId="0" applyFont="1" applyFill="1" applyBorder="1" applyAlignment="1">
      <alignment horizontal="left" vertical="top" wrapText="1"/>
    </xf>
    <xf numFmtId="0" fontId="6" fillId="0" borderId="3" xfId="0" applyFont="1" applyFill="1" applyBorder="1" applyAlignment="1">
      <alignment horizontal="center" vertical="center"/>
    </xf>
    <xf numFmtId="166" fontId="21" fillId="0" borderId="1" xfId="0" applyNumberFormat="1" applyFont="1" applyFill="1" applyBorder="1" applyAlignment="1">
      <alignment horizontal="center" vertical="center"/>
    </xf>
    <xf numFmtId="166" fontId="0" fillId="2" borderId="1" xfId="0" applyNumberFormat="1" applyFill="1" applyBorder="1" applyAlignment="1">
      <alignment horizontal="center" vertical="center"/>
    </xf>
    <xf numFmtId="0" fontId="19" fillId="5" borderId="3" xfId="0" applyFont="1" applyFill="1" applyBorder="1" applyAlignment="1">
      <alignment horizontal="center" vertical="center"/>
    </xf>
    <xf numFmtId="0" fontId="20" fillId="5" borderId="3" xfId="0" applyFont="1" applyFill="1" applyBorder="1" applyAlignment="1">
      <alignment horizontal="center" vertical="center" wrapText="1"/>
    </xf>
    <xf numFmtId="165" fontId="19" fillId="5" borderId="3" xfId="0" applyNumberFormat="1" applyFont="1" applyFill="1" applyBorder="1" applyAlignment="1">
      <alignment horizontal="center" vertical="center" wrapText="1"/>
    </xf>
    <xf numFmtId="164" fontId="21" fillId="5" borderId="1" xfId="0" applyNumberFormat="1" applyFont="1" applyFill="1" applyBorder="1" applyAlignment="1">
      <alignment horizontal="center" vertical="center"/>
    </xf>
    <xf numFmtId="43" fontId="21" fillId="5" borderId="1" xfId="1" applyFont="1" applyFill="1" applyBorder="1" applyAlignment="1">
      <alignment horizontal="center" vertical="center"/>
    </xf>
    <xf numFmtId="0" fontId="22" fillId="5" borderId="3" xfId="0" applyFont="1" applyFill="1" applyBorder="1" applyAlignment="1">
      <alignment horizontal="left" vertical="top" wrapText="1"/>
    </xf>
    <xf numFmtId="0" fontId="19" fillId="5" borderId="6" xfId="0" applyFont="1" applyFill="1" applyBorder="1" applyAlignment="1">
      <alignment horizontal="right" vertical="center" wrapText="1"/>
    </xf>
    <xf numFmtId="166" fontId="21" fillId="5" borderId="1" xfId="0" applyNumberFormat="1" applyFont="1" applyFill="1" applyBorder="1" applyAlignment="1">
      <alignment horizontal="center" vertical="center"/>
    </xf>
    <xf numFmtId="0" fontId="19" fillId="6" borderId="3" xfId="0" applyFont="1" applyFill="1" applyBorder="1" applyAlignment="1">
      <alignment horizontal="center" vertical="center"/>
    </xf>
    <xf numFmtId="0" fontId="23" fillId="6" borderId="1" xfId="0" applyFont="1" applyFill="1" applyBorder="1" applyAlignment="1">
      <alignment horizontal="center" vertical="center" wrapText="1"/>
    </xf>
    <xf numFmtId="0" fontId="21" fillId="6" borderId="1" xfId="0" applyFont="1" applyFill="1" applyBorder="1" applyAlignment="1">
      <alignment horizontal="center" vertical="center" wrapText="1"/>
    </xf>
    <xf numFmtId="164" fontId="21" fillId="6" borderId="3" xfId="0" applyNumberFormat="1" applyFont="1" applyFill="1" applyBorder="1" applyAlignment="1">
      <alignment horizontal="center" vertical="center"/>
    </xf>
    <xf numFmtId="164" fontId="21" fillId="6" borderId="1" xfId="0" applyNumberFormat="1" applyFont="1" applyFill="1" applyBorder="1" applyAlignment="1">
      <alignment horizontal="center" vertical="center"/>
    </xf>
    <xf numFmtId="43" fontId="21" fillId="6" borderId="1" xfId="1" applyFont="1" applyFill="1" applyBorder="1" applyAlignment="1">
      <alignment horizontal="center" vertical="center"/>
    </xf>
    <xf numFmtId="0" fontId="24" fillId="6" borderId="3" xfId="0" applyFont="1" applyFill="1" applyBorder="1" applyAlignment="1">
      <alignment horizontal="left" vertical="center" wrapText="1"/>
    </xf>
    <xf numFmtId="0" fontId="23" fillId="6" borderId="1" xfId="0" applyFont="1" applyFill="1" applyBorder="1" applyAlignment="1">
      <alignment horizontal="right" vertical="center" wrapText="1"/>
    </xf>
    <xf numFmtId="166" fontId="21" fillId="6" borderId="1" xfId="0" applyNumberFormat="1" applyFont="1" applyFill="1" applyBorder="1"/>
    <xf numFmtId="0" fontId="6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right"/>
    </xf>
    <xf numFmtId="43" fontId="0" fillId="3" borderId="1" xfId="1" applyFont="1" applyFill="1" applyBorder="1"/>
    <xf numFmtId="43" fontId="2" fillId="3" borderId="1" xfId="1" applyFont="1" applyFill="1" applyBorder="1"/>
    <xf numFmtId="164" fontId="2" fillId="3" borderId="3" xfId="0" applyNumberFormat="1" applyFont="1" applyFill="1" applyBorder="1" applyAlignment="1">
      <alignment horizontal="center" vertical="center"/>
    </xf>
    <xf numFmtId="0" fontId="0" fillId="3" borderId="1" xfId="0" applyFill="1" applyBorder="1" applyAlignment="1">
      <alignment wrapText="1"/>
    </xf>
    <xf numFmtId="0" fontId="2" fillId="7" borderId="1" xfId="0" applyFont="1" applyFill="1" applyBorder="1" applyAlignment="1">
      <alignment horizontal="center" vertical="center" wrapText="1"/>
    </xf>
    <xf numFmtId="0" fontId="2" fillId="7" borderId="2" xfId="0" applyFont="1" applyFill="1" applyBorder="1" applyAlignment="1">
      <alignment horizontal="center"/>
    </xf>
    <xf numFmtId="0" fontId="26" fillId="0" borderId="0" xfId="0" applyFont="1" applyAlignment="1">
      <alignment wrapText="1"/>
    </xf>
    <xf numFmtId="43" fontId="26" fillId="0" borderId="1" xfId="1" applyFont="1" applyBorder="1" applyAlignment="1">
      <alignment horizontal="center" vertical="center"/>
    </xf>
    <xf numFmtId="43" fontId="30" fillId="0" borderId="1" xfId="1" applyFont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 wrapText="1"/>
    </xf>
    <xf numFmtId="0" fontId="2" fillId="7" borderId="2" xfId="0" applyFont="1" applyFill="1" applyBorder="1" applyAlignment="1">
      <alignment horizontal="center" vertical="center" wrapText="1"/>
    </xf>
    <xf numFmtId="0" fontId="25" fillId="7" borderId="2" xfId="0" applyFont="1" applyFill="1" applyBorder="1" applyAlignment="1">
      <alignment horizontal="center" vertical="center" textRotation="90" wrapText="1"/>
    </xf>
    <xf numFmtId="0" fontId="25" fillId="7" borderId="3" xfId="0" applyFont="1" applyFill="1" applyBorder="1" applyAlignment="1">
      <alignment horizontal="center" vertical="center" textRotation="90" wrapText="1"/>
    </xf>
    <xf numFmtId="0" fontId="2" fillId="7" borderId="3" xfId="0" applyFont="1" applyFill="1" applyBorder="1" applyAlignment="1">
      <alignment horizontal="center" vertical="center" wrapText="1"/>
    </xf>
    <xf numFmtId="43" fontId="2" fillId="7" borderId="1" xfId="1" applyFont="1" applyFill="1" applyBorder="1" applyAlignment="1">
      <alignment horizontal="center" vertical="center" wrapText="1"/>
    </xf>
    <xf numFmtId="43" fontId="2" fillId="7" borderId="2" xfId="1" applyFont="1" applyFill="1" applyBorder="1" applyAlignment="1">
      <alignment horizontal="center" vertical="center" wrapText="1"/>
    </xf>
    <xf numFmtId="43" fontId="0" fillId="8" borderId="1" xfId="1" applyFont="1" applyFill="1" applyBorder="1" applyAlignment="1">
      <alignment horizontal="center" vertical="center"/>
    </xf>
    <xf numFmtId="43" fontId="26" fillId="8" borderId="1" xfId="1" applyFont="1" applyFill="1" applyBorder="1" applyAlignment="1">
      <alignment horizontal="center" vertical="center"/>
    </xf>
    <xf numFmtId="43" fontId="30" fillId="8" borderId="1" xfId="1" applyFont="1" applyFill="1" applyBorder="1" applyAlignment="1">
      <alignment horizontal="center" vertical="center"/>
    </xf>
    <xf numFmtId="43" fontId="21" fillId="8" borderId="1" xfId="1" applyFont="1" applyFill="1" applyBorder="1" applyAlignment="1">
      <alignment horizontal="center" vertical="center"/>
    </xf>
  </cellXfs>
  <cellStyles count="18">
    <cellStyle name="ЛокСмМТСН" xfId="4" xr:uid="{00000000-0005-0000-0000-000000000000}"/>
    <cellStyle name="Обычный" xfId="0" builtinId="0"/>
    <cellStyle name="Обычный 2" xfId="3" xr:uid="{00000000-0005-0000-0000-000002000000}"/>
    <cellStyle name="Обычный 2 2" xfId="10" xr:uid="{00000000-0005-0000-0000-000003000000}"/>
    <cellStyle name="Обычный 3" xfId="2" xr:uid="{00000000-0005-0000-0000-000004000000}"/>
    <cellStyle name="Обычный 3 2" xfId="8" xr:uid="{00000000-0005-0000-0000-000005000000}"/>
    <cellStyle name="Обычный 4" xfId="9" xr:uid="{00000000-0005-0000-0000-000006000000}"/>
    <cellStyle name="Обычный 5" xfId="6" xr:uid="{00000000-0005-0000-0000-000007000000}"/>
    <cellStyle name="Обычный 6" xfId="7" xr:uid="{00000000-0005-0000-0000-000008000000}"/>
    <cellStyle name="Обычный 6 2" xfId="17" xr:uid="{00000000-0005-0000-0000-000009000000}"/>
    <cellStyle name="Обычный 7" xfId="12" xr:uid="{00000000-0005-0000-0000-00000A000000}"/>
    <cellStyle name="Обычный 7 2" xfId="16" xr:uid="{00000000-0005-0000-0000-00000B000000}"/>
    <cellStyle name="Финансовый" xfId="1" builtinId="3"/>
    <cellStyle name="Финансовый 2" xfId="5" xr:uid="{00000000-0005-0000-0000-00000D000000}"/>
    <cellStyle name="Финансовый 2 2" xfId="11" xr:uid="{00000000-0005-0000-0000-00000E000000}"/>
    <cellStyle name="Финансовый 2 2 2" xfId="15" xr:uid="{00000000-0005-0000-0000-00000F000000}"/>
    <cellStyle name="Финансовый 2 3" xfId="14" xr:uid="{00000000-0005-0000-0000-000010000000}"/>
    <cellStyle name="Финансовый 3" xfId="13" xr:uid="{00000000-0005-0000-0000-00001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N92"/>
  <sheetViews>
    <sheetView tabSelected="1" topLeftCell="A13" zoomScale="80" zoomScaleNormal="80" zoomScaleSheetLayoutView="100" workbookViewId="0">
      <selection activeCell="J18" sqref="J18"/>
    </sheetView>
  </sheetViews>
  <sheetFormatPr defaultRowHeight="14.4" x14ac:dyDescent="0.3"/>
  <cols>
    <col min="1" max="1" width="6.6640625" style="37" customWidth="1"/>
    <col min="2" max="2" width="45.88671875" customWidth="1"/>
    <col min="3" max="3" width="5.88671875" customWidth="1"/>
    <col min="4" max="4" width="10.44140625" style="1" bestFit="1" customWidth="1"/>
    <col min="5" max="5" width="16.109375" customWidth="1"/>
    <col min="6" max="6" width="14.6640625" customWidth="1"/>
    <col min="7" max="7" width="17" bestFit="1" customWidth="1"/>
    <col min="8" max="12" width="15" customWidth="1"/>
    <col min="13" max="13" width="60.33203125" customWidth="1"/>
    <col min="14" max="14" width="44.88671875" customWidth="1"/>
  </cols>
  <sheetData>
    <row r="1" spans="1:14" ht="59.25" customHeight="1" x14ac:dyDescent="0.3">
      <c r="A1" s="97" t="s">
        <v>9</v>
      </c>
      <c r="B1" s="96" t="s">
        <v>0</v>
      </c>
      <c r="C1" s="95" t="s">
        <v>2</v>
      </c>
      <c r="D1" s="100" t="s">
        <v>1</v>
      </c>
      <c r="E1" s="95" t="s">
        <v>56</v>
      </c>
      <c r="F1" s="95"/>
      <c r="G1" s="95" t="s">
        <v>55</v>
      </c>
      <c r="H1" s="95" t="s">
        <v>72</v>
      </c>
      <c r="I1" s="95"/>
      <c r="J1" s="90" t="s">
        <v>71</v>
      </c>
      <c r="K1" s="90" t="s">
        <v>75</v>
      </c>
      <c r="L1" s="95" t="s">
        <v>57</v>
      </c>
      <c r="M1" s="95" t="s">
        <v>5</v>
      </c>
      <c r="N1" s="95" t="s">
        <v>5</v>
      </c>
    </row>
    <row r="2" spans="1:14" x14ac:dyDescent="0.3">
      <c r="A2" s="98"/>
      <c r="B2" s="99"/>
      <c r="C2" s="96"/>
      <c r="D2" s="101"/>
      <c r="E2" s="91" t="s">
        <v>3</v>
      </c>
      <c r="F2" s="91" t="s">
        <v>4</v>
      </c>
      <c r="G2" s="96"/>
      <c r="H2" s="91" t="s">
        <v>3</v>
      </c>
      <c r="I2" s="91" t="s">
        <v>4</v>
      </c>
      <c r="J2" s="91"/>
      <c r="K2" s="91"/>
      <c r="L2" s="96"/>
      <c r="M2" s="96"/>
      <c r="N2" s="96"/>
    </row>
    <row r="3" spans="1:14" ht="15.6" x14ac:dyDescent="0.3">
      <c r="A3" s="38"/>
      <c r="B3" s="8" t="s">
        <v>13</v>
      </c>
      <c r="C3" s="13"/>
      <c r="D3" s="14"/>
      <c r="E3" s="6"/>
      <c r="F3" s="6"/>
      <c r="G3" s="12"/>
      <c r="H3" s="7"/>
      <c r="I3" s="102"/>
      <c r="J3" s="102"/>
      <c r="K3" s="2"/>
      <c r="L3" s="2"/>
      <c r="M3" s="5"/>
    </row>
    <row r="4" spans="1:14" ht="144" x14ac:dyDescent="0.3">
      <c r="A4" s="38">
        <v>1</v>
      </c>
      <c r="B4" s="15" t="s">
        <v>60</v>
      </c>
      <c r="C4" s="16" t="s">
        <v>7</v>
      </c>
      <c r="D4" s="16">
        <v>112</v>
      </c>
      <c r="E4" s="52">
        <v>963200</v>
      </c>
      <c r="F4" s="52">
        <v>750400</v>
      </c>
      <c r="G4" s="7">
        <f t="shared" ref="G4" si="0">F4+E4</f>
        <v>1713600</v>
      </c>
      <c r="H4" s="7">
        <f t="shared" ref="H4" si="1">E4/D4</f>
        <v>8600</v>
      </c>
      <c r="I4" s="103">
        <f t="shared" ref="I4" si="2">F4/D4</f>
        <v>6700</v>
      </c>
      <c r="J4" s="103">
        <f>4650+1300</f>
        <v>5950</v>
      </c>
      <c r="K4" s="93">
        <f>J4*D4</f>
        <v>666400</v>
      </c>
      <c r="L4" s="2">
        <f>I4+H4</f>
        <v>15300</v>
      </c>
      <c r="M4" s="5" t="s">
        <v>61</v>
      </c>
      <c r="N4" s="92" t="s">
        <v>73</v>
      </c>
    </row>
    <row r="5" spans="1:14" ht="171.6" x14ac:dyDescent="0.3">
      <c r="A5" s="38">
        <v>2</v>
      </c>
      <c r="B5" s="15" t="s">
        <v>58</v>
      </c>
      <c r="C5" s="17" t="s">
        <v>7</v>
      </c>
      <c r="D5" s="17">
        <v>112</v>
      </c>
      <c r="E5" s="52">
        <v>855680</v>
      </c>
      <c r="F5" s="52">
        <v>1904000</v>
      </c>
      <c r="G5" s="7">
        <f t="shared" ref="G5:G80" si="3">F5+E5</f>
        <v>2759680</v>
      </c>
      <c r="H5" s="7">
        <f t="shared" ref="H5:H80" si="4">E5/D5</f>
        <v>7640</v>
      </c>
      <c r="I5" s="102">
        <f t="shared" ref="I5:I80" si="5">F5/D5</f>
        <v>17000</v>
      </c>
      <c r="J5" s="103">
        <v>21372</v>
      </c>
      <c r="K5" s="93">
        <f>J5*D5</f>
        <v>2393664</v>
      </c>
      <c r="L5" s="2">
        <f t="shared" ref="L5:L80" si="6">I5+H5</f>
        <v>24640</v>
      </c>
      <c r="M5" s="5" t="s">
        <v>37</v>
      </c>
    </row>
    <row r="6" spans="1:14" ht="62.4" x14ac:dyDescent="0.3">
      <c r="A6" s="38">
        <v>3</v>
      </c>
      <c r="B6" s="15" t="s">
        <v>16</v>
      </c>
      <c r="C6" s="9" t="s">
        <v>11</v>
      </c>
      <c r="D6" s="18">
        <v>511</v>
      </c>
      <c r="E6" s="52">
        <v>886585</v>
      </c>
      <c r="F6" s="52">
        <v>321930</v>
      </c>
      <c r="G6" s="7">
        <f t="shared" si="3"/>
        <v>1208515</v>
      </c>
      <c r="H6" s="7">
        <f t="shared" si="4"/>
        <v>1735</v>
      </c>
      <c r="I6" s="104">
        <f t="shared" si="5"/>
        <v>630</v>
      </c>
      <c r="J6" s="103">
        <v>658.11</v>
      </c>
      <c r="K6" s="93">
        <f t="shared" ref="K6:K12" si="7">J6*D6</f>
        <v>336294.21</v>
      </c>
      <c r="L6" s="2">
        <f t="shared" si="6"/>
        <v>2365</v>
      </c>
      <c r="M6" s="10" t="s">
        <v>38</v>
      </c>
    </row>
    <row r="7" spans="1:14" ht="31.2" x14ac:dyDescent="0.3">
      <c r="A7" s="38">
        <v>4</v>
      </c>
      <c r="B7" s="19" t="s">
        <v>17</v>
      </c>
      <c r="C7" s="17" t="s">
        <v>7</v>
      </c>
      <c r="D7" s="16">
        <v>896</v>
      </c>
      <c r="E7" s="52">
        <v>622720</v>
      </c>
      <c r="F7" s="52">
        <v>255360</v>
      </c>
      <c r="G7" s="7">
        <f t="shared" si="3"/>
        <v>878080</v>
      </c>
      <c r="H7" s="7">
        <f t="shared" si="4"/>
        <v>695</v>
      </c>
      <c r="I7" s="103">
        <f t="shared" si="5"/>
        <v>285</v>
      </c>
      <c r="J7" s="102">
        <v>156.57</v>
      </c>
      <c r="K7" s="93">
        <f t="shared" si="7"/>
        <v>140286.72</v>
      </c>
      <c r="L7" s="2">
        <f t="shared" si="6"/>
        <v>980</v>
      </c>
      <c r="M7" s="5" t="s">
        <v>39</v>
      </c>
      <c r="N7" s="92" t="s">
        <v>74</v>
      </c>
    </row>
    <row r="8" spans="1:14" ht="358.8" x14ac:dyDescent="0.3">
      <c r="A8" s="38">
        <v>5</v>
      </c>
      <c r="B8" s="20" t="s">
        <v>18</v>
      </c>
      <c r="C8" s="21" t="s">
        <v>54</v>
      </c>
      <c r="D8" s="22">
        <v>336</v>
      </c>
      <c r="E8" s="52">
        <v>683760</v>
      </c>
      <c r="F8" s="52">
        <v>4368286</v>
      </c>
      <c r="G8" s="7">
        <f t="shared" si="3"/>
        <v>5052046</v>
      </c>
      <c r="H8" s="7">
        <f t="shared" si="4"/>
        <v>2035</v>
      </c>
      <c r="I8" s="103">
        <f t="shared" si="5"/>
        <v>13000.851190476191</v>
      </c>
      <c r="J8" s="102">
        <v>11956</v>
      </c>
      <c r="K8" s="93">
        <f t="shared" si="7"/>
        <v>4017216</v>
      </c>
      <c r="L8" s="2">
        <f t="shared" si="6"/>
        <v>15035.851190476191</v>
      </c>
      <c r="M8" s="35" t="s">
        <v>40</v>
      </c>
    </row>
    <row r="9" spans="1:14" ht="15.6" x14ac:dyDescent="0.3">
      <c r="A9" s="38">
        <v>6</v>
      </c>
      <c r="B9" s="23" t="s">
        <v>19</v>
      </c>
      <c r="C9" s="24" t="s">
        <v>8</v>
      </c>
      <c r="D9" s="25">
        <v>168</v>
      </c>
      <c r="E9" s="52">
        <v>672000</v>
      </c>
      <c r="F9" s="52">
        <v>0</v>
      </c>
      <c r="G9" s="7">
        <f t="shared" si="3"/>
        <v>672000</v>
      </c>
      <c r="H9" s="7">
        <f t="shared" si="4"/>
        <v>4000</v>
      </c>
      <c r="I9" s="102">
        <f t="shared" si="5"/>
        <v>0</v>
      </c>
      <c r="J9" s="102"/>
      <c r="K9" s="93">
        <f t="shared" si="7"/>
        <v>0</v>
      </c>
      <c r="L9" s="2">
        <f t="shared" si="6"/>
        <v>4000</v>
      </c>
      <c r="M9" s="35" t="s">
        <v>41</v>
      </c>
    </row>
    <row r="10" spans="1:14" ht="15.6" x14ac:dyDescent="0.3">
      <c r="A10" s="38">
        <v>7</v>
      </c>
      <c r="B10" s="15" t="s">
        <v>20</v>
      </c>
      <c r="C10" s="22" t="s">
        <v>11</v>
      </c>
      <c r="D10" s="22">
        <v>4</v>
      </c>
      <c r="E10" s="52">
        <v>96800</v>
      </c>
      <c r="F10" s="52">
        <v>0</v>
      </c>
      <c r="G10" s="7">
        <f t="shared" si="3"/>
        <v>96800</v>
      </c>
      <c r="H10" s="7">
        <f t="shared" si="4"/>
        <v>24200</v>
      </c>
      <c r="I10" s="102">
        <f t="shared" si="5"/>
        <v>0</v>
      </c>
      <c r="J10" s="102"/>
      <c r="K10" s="93">
        <f t="shared" si="7"/>
        <v>0</v>
      </c>
      <c r="L10" s="2">
        <f t="shared" si="6"/>
        <v>24200</v>
      </c>
      <c r="M10" s="35" t="s">
        <v>41</v>
      </c>
    </row>
    <row r="11" spans="1:14" ht="15.6" x14ac:dyDescent="0.3">
      <c r="A11" s="38">
        <v>8</v>
      </c>
      <c r="B11" s="20" t="s">
        <v>21</v>
      </c>
      <c r="C11" s="21" t="s">
        <v>22</v>
      </c>
      <c r="D11" s="21">
        <v>336</v>
      </c>
      <c r="E11" s="52">
        <v>226800</v>
      </c>
      <c r="F11" s="52">
        <v>0</v>
      </c>
      <c r="G11" s="7">
        <f t="shared" si="3"/>
        <v>226800</v>
      </c>
      <c r="H11" s="7">
        <f t="shared" si="4"/>
        <v>675</v>
      </c>
      <c r="I11" s="102">
        <f t="shared" si="5"/>
        <v>0</v>
      </c>
      <c r="J11" s="102"/>
      <c r="K11" s="93">
        <f t="shared" si="7"/>
        <v>0</v>
      </c>
      <c r="L11" s="2">
        <f t="shared" si="6"/>
        <v>675</v>
      </c>
      <c r="M11" s="35"/>
    </row>
    <row r="12" spans="1:14" ht="41.4" x14ac:dyDescent="0.3">
      <c r="A12" s="38">
        <v>9</v>
      </c>
      <c r="B12" s="20" t="s">
        <v>23</v>
      </c>
      <c r="C12" s="21" t="s">
        <v>6</v>
      </c>
      <c r="D12" s="21">
        <v>211.52</v>
      </c>
      <c r="E12" s="52">
        <v>324685</v>
      </c>
      <c r="F12" s="52">
        <v>140026</v>
      </c>
      <c r="G12" s="7">
        <f t="shared" si="3"/>
        <v>464711</v>
      </c>
      <c r="H12" s="7">
        <f t="shared" si="4"/>
        <v>1535.0085098335853</v>
      </c>
      <c r="I12" s="102">
        <f t="shared" si="5"/>
        <v>661.99886535552196</v>
      </c>
      <c r="J12" s="102">
        <v>360</v>
      </c>
      <c r="K12" s="93">
        <f t="shared" si="7"/>
        <v>76147.199999999997</v>
      </c>
      <c r="L12" s="2">
        <f t="shared" si="6"/>
        <v>2197.0073751891073</v>
      </c>
      <c r="M12" s="35"/>
    </row>
    <row r="13" spans="1:14" ht="15.6" x14ac:dyDescent="0.3">
      <c r="A13" s="45"/>
      <c r="B13" s="46" t="s">
        <v>59</v>
      </c>
      <c r="C13" s="47"/>
      <c r="D13" s="47"/>
      <c r="E13" s="51">
        <f>SUM(E4:E12)</f>
        <v>5332230</v>
      </c>
      <c r="F13" s="51">
        <f>SUM(F4:F12)</f>
        <v>7740002</v>
      </c>
      <c r="G13" s="51">
        <f>SUM(G4:G12)</f>
        <v>13072232</v>
      </c>
      <c r="H13" s="48"/>
      <c r="I13" s="105"/>
      <c r="J13" s="105"/>
      <c r="K13" s="49">
        <f>SUM(K4:K12)</f>
        <v>7630008.1299999999</v>
      </c>
      <c r="L13" s="49"/>
      <c r="M13" s="50"/>
    </row>
    <row r="14" spans="1:14" ht="15.6" x14ac:dyDescent="0.3">
      <c r="A14" s="39"/>
      <c r="B14" s="20"/>
      <c r="C14" s="44"/>
      <c r="D14" s="44"/>
      <c r="E14" s="43"/>
      <c r="F14" s="43"/>
      <c r="G14" s="7"/>
      <c r="H14" s="7"/>
      <c r="I14" s="102"/>
      <c r="J14" s="102"/>
      <c r="K14" s="2"/>
      <c r="L14" s="2"/>
      <c r="M14" s="35"/>
    </row>
    <row r="15" spans="1:14" ht="15.6" x14ac:dyDescent="0.3">
      <c r="A15" s="39"/>
      <c r="B15" s="8" t="s">
        <v>24</v>
      </c>
      <c r="C15" s="26"/>
      <c r="D15" s="27"/>
      <c r="E15" s="43"/>
      <c r="F15" s="43"/>
      <c r="G15" s="7"/>
      <c r="H15" s="7"/>
      <c r="I15" s="102"/>
      <c r="J15" s="102"/>
      <c r="K15" s="2"/>
      <c r="L15" s="2"/>
      <c r="M15" s="35"/>
    </row>
    <row r="16" spans="1:14" ht="46.8" x14ac:dyDescent="0.3">
      <c r="A16" s="39">
        <v>10</v>
      </c>
      <c r="B16" s="15" t="s">
        <v>14</v>
      </c>
      <c r="C16" s="16" t="s">
        <v>11</v>
      </c>
      <c r="D16" s="28">
        <v>112</v>
      </c>
      <c r="E16" s="52">
        <v>963200</v>
      </c>
      <c r="F16" s="52">
        <v>750400</v>
      </c>
      <c r="G16" s="7">
        <f t="shared" si="3"/>
        <v>1713600</v>
      </c>
      <c r="H16" s="7">
        <f t="shared" si="4"/>
        <v>8600</v>
      </c>
      <c r="I16" s="103">
        <f t="shared" si="5"/>
        <v>6700</v>
      </c>
      <c r="J16" s="102">
        <v>4650</v>
      </c>
      <c r="K16" s="94">
        <f t="shared" ref="K16:K24" si="8">J16*D16</f>
        <v>520800</v>
      </c>
      <c r="L16" s="2">
        <f t="shared" si="6"/>
        <v>15300</v>
      </c>
      <c r="M16" s="5" t="s">
        <v>36</v>
      </c>
    </row>
    <row r="17" spans="1:13" ht="171.6" x14ac:dyDescent="0.3">
      <c r="A17" s="39">
        <v>11</v>
      </c>
      <c r="B17" s="15" t="s">
        <v>15</v>
      </c>
      <c r="C17" s="17" t="s">
        <v>7</v>
      </c>
      <c r="D17" s="28">
        <v>112</v>
      </c>
      <c r="E17" s="52">
        <v>855680</v>
      </c>
      <c r="F17" s="52">
        <v>1904000</v>
      </c>
      <c r="G17" s="7">
        <f t="shared" si="3"/>
        <v>2759680</v>
      </c>
      <c r="H17" s="7">
        <f t="shared" si="4"/>
        <v>7640</v>
      </c>
      <c r="I17" s="102">
        <f t="shared" si="5"/>
        <v>17000</v>
      </c>
      <c r="J17" s="103">
        <v>21372</v>
      </c>
      <c r="K17" s="94">
        <f t="shared" si="8"/>
        <v>2393664</v>
      </c>
      <c r="L17" s="2">
        <f t="shared" si="6"/>
        <v>24640</v>
      </c>
      <c r="M17" s="5" t="s">
        <v>37</v>
      </c>
    </row>
    <row r="18" spans="1:13" ht="93.6" x14ac:dyDescent="0.3">
      <c r="A18" s="39">
        <v>12</v>
      </c>
      <c r="B18" s="15" t="s">
        <v>16</v>
      </c>
      <c r="C18" s="9" t="s">
        <v>11</v>
      </c>
      <c r="D18" s="11">
        <v>606</v>
      </c>
      <c r="E18" s="52">
        <v>1051410</v>
      </c>
      <c r="F18" s="52">
        <v>381780</v>
      </c>
      <c r="G18" s="7">
        <f t="shared" si="3"/>
        <v>1433190</v>
      </c>
      <c r="H18" s="7">
        <f t="shared" si="4"/>
        <v>1735</v>
      </c>
      <c r="I18" s="102">
        <f t="shared" si="5"/>
        <v>630</v>
      </c>
      <c r="J18" s="103">
        <v>719.22607260726068</v>
      </c>
      <c r="K18" s="94">
        <f t="shared" si="8"/>
        <v>435850.99999999994</v>
      </c>
      <c r="L18" s="2">
        <f t="shared" si="6"/>
        <v>2365</v>
      </c>
      <c r="M18" s="35" t="s">
        <v>42</v>
      </c>
    </row>
    <row r="19" spans="1:13" ht="31.2" x14ac:dyDescent="0.3">
      <c r="A19" s="39">
        <v>13</v>
      </c>
      <c r="B19" s="19" t="s">
        <v>17</v>
      </c>
      <c r="C19" s="17" t="s">
        <v>11</v>
      </c>
      <c r="D19" s="28">
        <v>896</v>
      </c>
      <c r="E19" s="52">
        <v>622720</v>
      </c>
      <c r="F19" s="52">
        <v>255360</v>
      </c>
      <c r="G19" s="7">
        <f t="shared" si="3"/>
        <v>878080</v>
      </c>
      <c r="H19" s="7">
        <f t="shared" si="4"/>
        <v>695</v>
      </c>
      <c r="I19" s="102">
        <f t="shared" si="5"/>
        <v>285</v>
      </c>
      <c r="J19" s="102">
        <v>156.57</v>
      </c>
      <c r="K19" s="94">
        <f t="shared" si="8"/>
        <v>140286.72</v>
      </c>
      <c r="L19" s="2">
        <f t="shared" si="6"/>
        <v>980</v>
      </c>
      <c r="M19" s="5" t="s">
        <v>39</v>
      </c>
    </row>
    <row r="20" spans="1:13" ht="358.8" x14ac:dyDescent="0.3">
      <c r="A20" s="38">
        <v>14</v>
      </c>
      <c r="B20" s="20" t="s">
        <v>18</v>
      </c>
      <c r="C20" s="21" t="s">
        <v>54</v>
      </c>
      <c r="D20" s="28">
        <v>336</v>
      </c>
      <c r="E20" s="52">
        <v>683760</v>
      </c>
      <c r="F20" s="52">
        <v>4368286</v>
      </c>
      <c r="G20" s="7">
        <f t="shared" si="3"/>
        <v>5052046</v>
      </c>
      <c r="H20" s="7">
        <f t="shared" si="4"/>
        <v>2035</v>
      </c>
      <c r="I20" s="103">
        <f t="shared" si="5"/>
        <v>13000.851190476191</v>
      </c>
      <c r="J20" s="102">
        <v>11956</v>
      </c>
      <c r="K20" s="94">
        <f t="shared" si="8"/>
        <v>4017216</v>
      </c>
      <c r="L20" s="2">
        <f t="shared" si="6"/>
        <v>15035.851190476191</v>
      </c>
      <c r="M20" s="35" t="s">
        <v>43</v>
      </c>
    </row>
    <row r="21" spans="1:13" ht="15.6" x14ac:dyDescent="0.3">
      <c r="A21" s="39">
        <v>15</v>
      </c>
      <c r="B21" s="23" t="s">
        <v>19</v>
      </c>
      <c r="C21" s="24" t="s">
        <v>8</v>
      </c>
      <c r="D21" s="11">
        <v>168</v>
      </c>
      <c r="E21" s="52">
        <v>672000</v>
      </c>
      <c r="F21" s="52">
        <v>0</v>
      </c>
      <c r="G21" s="7">
        <f t="shared" si="3"/>
        <v>672000</v>
      </c>
      <c r="H21" s="7">
        <f t="shared" si="4"/>
        <v>4000</v>
      </c>
      <c r="I21" s="102">
        <f t="shared" si="5"/>
        <v>0</v>
      </c>
      <c r="J21" s="102"/>
      <c r="K21" s="94">
        <f t="shared" si="8"/>
        <v>0</v>
      </c>
      <c r="L21" s="2">
        <f t="shared" si="6"/>
        <v>4000</v>
      </c>
      <c r="M21" s="35" t="s">
        <v>41</v>
      </c>
    </row>
    <row r="22" spans="1:13" ht="15.6" x14ac:dyDescent="0.3">
      <c r="A22" s="38">
        <v>16</v>
      </c>
      <c r="B22" s="15" t="s">
        <v>20</v>
      </c>
      <c r="C22" s="22" t="s">
        <v>7</v>
      </c>
      <c r="D22" s="28">
        <v>4</v>
      </c>
      <c r="E22" s="52">
        <v>96800</v>
      </c>
      <c r="F22" s="52">
        <v>0</v>
      </c>
      <c r="G22" s="7">
        <f t="shared" si="3"/>
        <v>96800</v>
      </c>
      <c r="H22" s="7">
        <f t="shared" si="4"/>
        <v>24200</v>
      </c>
      <c r="I22" s="102">
        <f t="shared" si="5"/>
        <v>0</v>
      </c>
      <c r="J22" s="102"/>
      <c r="K22" s="94">
        <f t="shared" si="8"/>
        <v>0</v>
      </c>
      <c r="L22" s="2">
        <f t="shared" si="6"/>
        <v>24200</v>
      </c>
      <c r="M22" s="35" t="s">
        <v>41</v>
      </c>
    </row>
    <row r="23" spans="1:13" ht="15.6" x14ac:dyDescent="0.3">
      <c r="A23" s="39">
        <v>17</v>
      </c>
      <c r="B23" s="20" t="s">
        <v>21</v>
      </c>
      <c r="C23" s="21" t="s">
        <v>22</v>
      </c>
      <c r="D23" s="28">
        <v>336</v>
      </c>
      <c r="E23" s="52">
        <v>226800</v>
      </c>
      <c r="F23" s="52">
        <v>0</v>
      </c>
      <c r="G23" s="7">
        <f t="shared" si="3"/>
        <v>226800</v>
      </c>
      <c r="H23" s="7">
        <f t="shared" si="4"/>
        <v>675</v>
      </c>
      <c r="I23" s="102">
        <f t="shared" si="5"/>
        <v>0</v>
      </c>
      <c r="J23" s="102"/>
      <c r="K23" s="94">
        <f t="shared" si="8"/>
        <v>0</v>
      </c>
      <c r="L23" s="2">
        <f t="shared" si="6"/>
        <v>675</v>
      </c>
      <c r="M23" s="35"/>
    </row>
    <row r="24" spans="1:13" ht="41.4" x14ac:dyDescent="0.3">
      <c r="A24" s="38">
        <v>18</v>
      </c>
      <c r="B24" s="20" t="s">
        <v>23</v>
      </c>
      <c r="C24" s="21" t="s">
        <v>6</v>
      </c>
      <c r="D24" s="27">
        <v>231.85</v>
      </c>
      <c r="E24" s="52">
        <v>355892</v>
      </c>
      <c r="F24" s="52">
        <v>153485</v>
      </c>
      <c r="G24" s="7">
        <f t="shared" si="3"/>
        <v>509377</v>
      </c>
      <c r="H24" s="7">
        <f t="shared" si="4"/>
        <v>1535.0097045503558</v>
      </c>
      <c r="I24" s="102">
        <f t="shared" si="5"/>
        <v>662.0012939400475</v>
      </c>
      <c r="J24" s="102">
        <v>360</v>
      </c>
      <c r="K24" s="94">
        <f t="shared" si="8"/>
        <v>83466</v>
      </c>
      <c r="L24" s="2">
        <f t="shared" si="6"/>
        <v>2197.0109984904034</v>
      </c>
      <c r="M24" s="36"/>
    </row>
    <row r="25" spans="1:13" x14ac:dyDescent="0.3">
      <c r="A25" s="39"/>
      <c r="B25" s="46" t="s">
        <v>62</v>
      </c>
      <c r="C25" s="47"/>
      <c r="D25" s="53"/>
      <c r="E25" s="51">
        <f>E16+E17+E18+E19+E20+E21+E22+E23+E24</f>
        <v>5528262</v>
      </c>
      <c r="F25" s="51">
        <f>F16+F17+F18+F19+F20+F21+F22+F23+F24</f>
        <v>7813311</v>
      </c>
      <c r="G25" s="48">
        <f>G16+G17+G18+G19+G20+G21+G22+G23+G24</f>
        <v>13341573</v>
      </c>
      <c r="H25" s="48"/>
      <c r="I25" s="105"/>
      <c r="J25" s="105"/>
      <c r="K25" s="49">
        <f>SUM(K16:K24)</f>
        <v>7591283.7200000007</v>
      </c>
      <c r="L25" s="49"/>
      <c r="M25" s="54"/>
    </row>
    <row r="26" spans="1:13" x14ac:dyDescent="0.3">
      <c r="A26" s="64"/>
      <c r="B26" s="57"/>
      <c r="C26" s="58"/>
      <c r="D26" s="59"/>
      <c r="E26" s="65"/>
      <c r="F26" s="65"/>
      <c r="G26" s="61"/>
      <c r="H26" s="61"/>
      <c r="I26" s="105"/>
      <c r="J26" s="105"/>
      <c r="K26" s="62"/>
      <c r="L26" s="62"/>
      <c r="M26" s="63"/>
    </row>
    <row r="27" spans="1:13" ht="15.6" x14ac:dyDescent="0.3">
      <c r="A27" s="39"/>
      <c r="B27" s="8" t="s">
        <v>25</v>
      </c>
      <c r="C27" s="26"/>
      <c r="D27" s="28"/>
      <c r="E27" s="43"/>
      <c r="F27" s="43"/>
      <c r="G27" s="7"/>
      <c r="H27" s="7"/>
      <c r="I27" s="102"/>
      <c r="J27" s="102"/>
      <c r="K27" s="2"/>
      <c r="L27" s="2"/>
      <c r="M27" s="35"/>
    </row>
    <row r="28" spans="1:13" ht="46.8" x14ac:dyDescent="0.3">
      <c r="A28" s="38">
        <v>19</v>
      </c>
      <c r="B28" s="15" t="s">
        <v>14</v>
      </c>
      <c r="C28" s="16" t="s">
        <v>11</v>
      </c>
      <c r="D28" s="28">
        <v>112</v>
      </c>
      <c r="E28" s="52">
        <v>963200</v>
      </c>
      <c r="F28" s="52">
        <v>750400</v>
      </c>
      <c r="G28" s="7">
        <f t="shared" si="3"/>
        <v>1713600</v>
      </c>
      <c r="H28" s="7">
        <f t="shared" si="4"/>
        <v>8600</v>
      </c>
      <c r="I28" s="102">
        <f t="shared" si="5"/>
        <v>6700</v>
      </c>
      <c r="J28" s="102">
        <v>4650</v>
      </c>
      <c r="K28" s="94">
        <f t="shared" ref="K28:K36" si="9">J28*D28</f>
        <v>520800</v>
      </c>
      <c r="L28" s="2">
        <f t="shared" si="6"/>
        <v>15300</v>
      </c>
      <c r="M28" s="5" t="s">
        <v>36</v>
      </c>
    </row>
    <row r="29" spans="1:13" ht="171.6" x14ac:dyDescent="0.3">
      <c r="A29" s="39">
        <v>20</v>
      </c>
      <c r="B29" s="15" t="s">
        <v>15</v>
      </c>
      <c r="C29" s="17" t="s">
        <v>11</v>
      </c>
      <c r="D29" s="28">
        <v>112</v>
      </c>
      <c r="E29" s="52">
        <v>855680</v>
      </c>
      <c r="F29" s="52">
        <v>1904000</v>
      </c>
      <c r="G29" s="7">
        <f t="shared" si="3"/>
        <v>2759680</v>
      </c>
      <c r="H29" s="7">
        <f t="shared" si="4"/>
        <v>7640</v>
      </c>
      <c r="I29" s="102">
        <f t="shared" si="5"/>
        <v>17000</v>
      </c>
      <c r="J29" s="102">
        <v>21372</v>
      </c>
      <c r="K29" s="94">
        <f t="shared" si="9"/>
        <v>2393664</v>
      </c>
      <c r="L29" s="2">
        <f t="shared" si="6"/>
        <v>24640</v>
      </c>
      <c r="M29" s="5" t="s">
        <v>37</v>
      </c>
    </row>
    <row r="30" spans="1:13" ht="93.6" x14ac:dyDescent="0.3">
      <c r="A30" s="38">
        <v>21</v>
      </c>
      <c r="B30" s="15" t="s">
        <v>16</v>
      </c>
      <c r="C30" s="9" t="s">
        <v>11</v>
      </c>
      <c r="D30" s="3">
        <v>540</v>
      </c>
      <c r="E30" s="52">
        <v>936900</v>
      </c>
      <c r="F30" s="52">
        <v>340200</v>
      </c>
      <c r="G30" s="7">
        <f t="shared" si="3"/>
        <v>1277100</v>
      </c>
      <c r="H30" s="7">
        <f t="shared" si="4"/>
        <v>1735</v>
      </c>
      <c r="I30" s="102">
        <f t="shared" si="5"/>
        <v>630</v>
      </c>
      <c r="J30" s="103">
        <v>801.737037037037</v>
      </c>
      <c r="K30" s="94">
        <f t="shared" si="9"/>
        <v>432938</v>
      </c>
      <c r="L30" s="2">
        <f t="shared" si="6"/>
        <v>2365</v>
      </c>
      <c r="M30" s="35" t="s">
        <v>44</v>
      </c>
    </row>
    <row r="31" spans="1:13" ht="31.2" x14ac:dyDescent="0.3">
      <c r="A31" s="39">
        <v>22</v>
      </c>
      <c r="B31" s="19" t="s">
        <v>17</v>
      </c>
      <c r="C31" s="17" t="s">
        <v>11</v>
      </c>
      <c r="D31" s="28">
        <v>896</v>
      </c>
      <c r="E31" s="52">
        <v>622720</v>
      </c>
      <c r="F31" s="52">
        <v>255360</v>
      </c>
      <c r="G31" s="7">
        <f t="shared" si="3"/>
        <v>878080</v>
      </c>
      <c r="H31" s="7">
        <f t="shared" si="4"/>
        <v>695</v>
      </c>
      <c r="I31" s="102">
        <f t="shared" si="5"/>
        <v>285</v>
      </c>
      <c r="J31" s="102">
        <v>156.57</v>
      </c>
      <c r="K31" s="94">
        <f t="shared" si="9"/>
        <v>140286.72</v>
      </c>
      <c r="L31" s="2">
        <f t="shared" si="6"/>
        <v>980</v>
      </c>
      <c r="M31" s="5" t="s">
        <v>39</v>
      </c>
    </row>
    <row r="32" spans="1:13" ht="358.8" x14ac:dyDescent="0.3">
      <c r="A32" s="38">
        <v>23</v>
      </c>
      <c r="B32" s="20" t="s">
        <v>18</v>
      </c>
      <c r="C32" s="21" t="s">
        <v>54</v>
      </c>
      <c r="D32" s="28">
        <v>336</v>
      </c>
      <c r="E32" s="52">
        <v>683760</v>
      </c>
      <c r="F32" s="52">
        <v>4368286</v>
      </c>
      <c r="G32" s="7">
        <f t="shared" si="3"/>
        <v>5052046</v>
      </c>
      <c r="H32" s="7">
        <f t="shared" si="4"/>
        <v>2035</v>
      </c>
      <c r="I32" s="103">
        <f t="shared" si="5"/>
        <v>13000.851190476191</v>
      </c>
      <c r="J32" s="102">
        <v>11956</v>
      </c>
      <c r="K32" s="94">
        <f t="shared" si="9"/>
        <v>4017216</v>
      </c>
      <c r="L32" s="2">
        <f t="shared" si="6"/>
        <v>15035.851190476191</v>
      </c>
      <c r="M32" s="35" t="s">
        <v>43</v>
      </c>
    </row>
    <row r="33" spans="1:13" ht="15.6" x14ac:dyDescent="0.3">
      <c r="A33" s="39">
        <v>24</v>
      </c>
      <c r="B33" s="23" t="s">
        <v>19</v>
      </c>
      <c r="C33" s="24" t="s">
        <v>8</v>
      </c>
      <c r="D33" s="11">
        <v>168</v>
      </c>
      <c r="E33" s="52">
        <v>672000</v>
      </c>
      <c r="F33" s="52">
        <v>0</v>
      </c>
      <c r="G33" s="7">
        <f t="shared" si="3"/>
        <v>672000</v>
      </c>
      <c r="H33" s="7">
        <f t="shared" si="4"/>
        <v>4000</v>
      </c>
      <c r="I33" s="102">
        <f t="shared" si="5"/>
        <v>0</v>
      </c>
      <c r="J33" s="102"/>
      <c r="K33" s="94">
        <f t="shared" si="9"/>
        <v>0</v>
      </c>
      <c r="L33" s="2">
        <f t="shared" si="6"/>
        <v>4000</v>
      </c>
      <c r="M33" s="35" t="s">
        <v>41</v>
      </c>
    </row>
    <row r="34" spans="1:13" ht="15.6" x14ac:dyDescent="0.3">
      <c r="A34" s="38">
        <v>25</v>
      </c>
      <c r="B34" s="15" t="s">
        <v>20</v>
      </c>
      <c r="C34" s="22" t="s">
        <v>7</v>
      </c>
      <c r="D34" s="28">
        <v>4</v>
      </c>
      <c r="E34" s="52">
        <v>96800</v>
      </c>
      <c r="F34" s="52">
        <v>0</v>
      </c>
      <c r="G34" s="7">
        <f t="shared" si="3"/>
        <v>96800</v>
      </c>
      <c r="H34" s="7">
        <f t="shared" si="4"/>
        <v>24200</v>
      </c>
      <c r="I34" s="102">
        <f t="shared" si="5"/>
        <v>0</v>
      </c>
      <c r="J34" s="102"/>
      <c r="K34" s="94">
        <f t="shared" si="9"/>
        <v>0</v>
      </c>
      <c r="L34" s="2">
        <f t="shared" si="6"/>
        <v>24200</v>
      </c>
      <c r="M34" s="35" t="s">
        <v>41</v>
      </c>
    </row>
    <row r="35" spans="1:13" ht="15.6" x14ac:dyDescent="0.3">
      <c r="A35" s="39">
        <v>26</v>
      </c>
      <c r="B35" s="20" t="s">
        <v>21</v>
      </c>
      <c r="C35" s="21" t="s">
        <v>22</v>
      </c>
      <c r="D35" s="28">
        <v>336</v>
      </c>
      <c r="E35" s="52">
        <v>226800</v>
      </c>
      <c r="F35" s="52">
        <v>0</v>
      </c>
      <c r="G35" s="7">
        <f t="shared" si="3"/>
        <v>226800</v>
      </c>
      <c r="H35" s="7">
        <f t="shared" si="4"/>
        <v>675</v>
      </c>
      <c r="I35" s="102">
        <f t="shared" si="5"/>
        <v>0</v>
      </c>
      <c r="J35" s="102"/>
      <c r="K35" s="94">
        <f t="shared" si="9"/>
        <v>0</v>
      </c>
      <c r="L35" s="2">
        <f t="shared" si="6"/>
        <v>675</v>
      </c>
      <c r="M35" s="35"/>
    </row>
    <row r="36" spans="1:13" ht="41.4" x14ac:dyDescent="0.3">
      <c r="A36" s="38">
        <v>27</v>
      </c>
      <c r="B36" s="20" t="s">
        <v>23</v>
      </c>
      <c r="C36" s="21" t="s">
        <v>6</v>
      </c>
      <c r="D36" s="27">
        <v>222.75</v>
      </c>
      <c r="E36" s="52">
        <v>341924</v>
      </c>
      <c r="F36" s="52">
        <v>147460</v>
      </c>
      <c r="G36" s="7">
        <f t="shared" si="3"/>
        <v>489384</v>
      </c>
      <c r="H36" s="7">
        <f t="shared" si="4"/>
        <v>1535.0123456790122</v>
      </c>
      <c r="I36" s="102">
        <f t="shared" si="5"/>
        <v>661.99775533108868</v>
      </c>
      <c r="J36" s="102">
        <v>360</v>
      </c>
      <c r="K36" s="94">
        <f t="shared" si="9"/>
        <v>80190</v>
      </c>
      <c r="L36" s="2">
        <f t="shared" si="6"/>
        <v>2197.0101010101007</v>
      </c>
      <c r="M36" s="36"/>
    </row>
    <row r="37" spans="1:13" x14ac:dyDescent="0.3">
      <c r="A37" s="55"/>
      <c r="B37" s="46" t="s">
        <v>63</v>
      </c>
      <c r="C37" s="47"/>
      <c r="D37" s="53"/>
      <c r="E37" s="51">
        <f>E28+E29+E30+E31+E32+E33+E34+E35+E36</f>
        <v>5399784</v>
      </c>
      <c r="F37" s="51">
        <f>F28+F29+F30+F31+F32+F33+F34+F35+F36</f>
        <v>7765706</v>
      </c>
      <c r="G37" s="48">
        <f>G28+G29+G30+G31+G32+G33+G34+G35+G36</f>
        <v>13165490</v>
      </c>
      <c r="H37" s="48"/>
      <c r="I37" s="105"/>
      <c r="J37" s="105"/>
      <c r="K37" s="49">
        <f>SUM(K28:K36)</f>
        <v>7585094.7200000007</v>
      </c>
      <c r="L37" s="49"/>
      <c r="M37" s="54"/>
    </row>
    <row r="38" spans="1:13" x14ac:dyDescent="0.3">
      <c r="A38" s="56"/>
      <c r="B38" s="57"/>
      <c r="C38" s="58"/>
      <c r="D38" s="59"/>
      <c r="E38" s="60"/>
      <c r="F38" s="60"/>
      <c r="G38" s="61"/>
      <c r="H38" s="61"/>
      <c r="I38" s="105"/>
      <c r="J38" s="105"/>
      <c r="K38" s="62"/>
      <c r="L38" s="62"/>
      <c r="M38" s="63"/>
    </row>
    <row r="39" spans="1:13" ht="15.6" x14ac:dyDescent="0.3">
      <c r="A39" s="39"/>
      <c r="B39" s="8" t="s">
        <v>26</v>
      </c>
      <c r="C39" s="26"/>
      <c r="D39" s="28"/>
      <c r="E39" s="43"/>
      <c r="F39" s="43"/>
      <c r="G39" s="7"/>
      <c r="H39" s="7"/>
      <c r="I39" s="102"/>
      <c r="J39" s="102"/>
      <c r="K39" s="2"/>
      <c r="L39" s="2"/>
      <c r="M39" s="35"/>
    </row>
    <row r="40" spans="1:13" ht="46.8" x14ac:dyDescent="0.3">
      <c r="A40" s="38">
        <v>28</v>
      </c>
      <c r="B40" s="15" t="s">
        <v>14</v>
      </c>
      <c r="C40" s="16" t="s">
        <v>11</v>
      </c>
      <c r="D40" s="28">
        <v>112</v>
      </c>
      <c r="E40" s="52">
        <v>963200</v>
      </c>
      <c r="F40" s="52">
        <v>750400</v>
      </c>
      <c r="G40" s="66">
        <f t="shared" si="3"/>
        <v>1713600</v>
      </c>
      <c r="H40" s="7">
        <f t="shared" si="4"/>
        <v>8600</v>
      </c>
      <c r="I40" s="103">
        <f t="shared" si="5"/>
        <v>6700</v>
      </c>
      <c r="J40" s="102">
        <v>4650</v>
      </c>
      <c r="K40" s="94">
        <f t="shared" ref="K40:K48" si="10">J40*D40</f>
        <v>520800</v>
      </c>
      <c r="L40" s="2">
        <f t="shared" si="6"/>
        <v>15300</v>
      </c>
      <c r="M40" s="5" t="s">
        <v>36</v>
      </c>
    </row>
    <row r="41" spans="1:13" ht="171.6" x14ac:dyDescent="0.3">
      <c r="A41" s="39">
        <v>29</v>
      </c>
      <c r="B41" s="15" t="s">
        <v>15</v>
      </c>
      <c r="C41" s="17" t="s">
        <v>11</v>
      </c>
      <c r="D41" s="28">
        <v>112</v>
      </c>
      <c r="E41" s="52">
        <v>855680</v>
      </c>
      <c r="F41" s="52">
        <v>1904000</v>
      </c>
      <c r="G41" s="66">
        <f t="shared" si="3"/>
        <v>2759680</v>
      </c>
      <c r="H41" s="7">
        <f t="shared" si="4"/>
        <v>7640</v>
      </c>
      <c r="I41" s="102">
        <f t="shared" si="5"/>
        <v>17000</v>
      </c>
      <c r="J41" s="103">
        <v>21372</v>
      </c>
      <c r="K41" s="94">
        <f t="shared" si="10"/>
        <v>2393664</v>
      </c>
      <c r="L41" s="2">
        <f t="shared" si="6"/>
        <v>24640</v>
      </c>
      <c r="M41" s="5" t="s">
        <v>37</v>
      </c>
    </row>
    <row r="42" spans="1:13" ht="93.6" x14ac:dyDescent="0.3">
      <c r="A42" s="38">
        <v>30</v>
      </c>
      <c r="B42" s="15" t="s">
        <v>16</v>
      </c>
      <c r="C42" s="9" t="s">
        <v>7</v>
      </c>
      <c r="D42" s="11">
        <v>552</v>
      </c>
      <c r="E42" s="52">
        <v>957720</v>
      </c>
      <c r="F42" s="52">
        <v>347760</v>
      </c>
      <c r="G42" s="66">
        <f t="shared" si="3"/>
        <v>1305480</v>
      </c>
      <c r="H42" s="7">
        <f t="shared" si="4"/>
        <v>1735</v>
      </c>
      <c r="I42" s="103">
        <f t="shared" si="5"/>
        <v>630</v>
      </c>
      <c r="J42" s="102">
        <v>552</v>
      </c>
      <c r="K42" s="94">
        <f t="shared" si="10"/>
        <v>304704</v>
      </c>
      <c r="L42" s="2">
        <f t="shared" si="6"/>
        <v>2365</v>
      </c>
      <c r="M42" s="35" t="s">
        <v>45</v>
      </c>
    </row>
    <row r="43" spans="1:13" ht="31.2" x14ac:dyDescent="0.3">
      <c r="A43" s="39">
        <v>31</v>
      </c>
      <c r="B43" s="19" t="s">
        <v>17</v>
      </c>
      <c r="C43" s="17" t="s">
        <v>7</v>
      </c>
      <c r="D43" s="28">
        <v>896</v>
      </c>
      <c r="E43" s="52">
        <v>622720</v>
      </c>
      <c r="F43" s="52">
        <v>255360</v>
      </c>
      <c r="G43" s="66">
        <f t="shared" si="3"/>
        <v>878080</v>
      </c>
      <c r="H43" s="7">
        <f t="shared" si="4"/>
        <v>695</v>
      </c>
      <c r="I43" s="102">
        <f t="shared" si="5"/>
        <v>285</v>
      </c>
      <c r="J43" s="102">
        <v>156.57</v>
      </c>
      <c r="K43" s="94">
        <f t="shared" si="10"/>
        <v>140286.72</v>
      </c>
      <c r="L43" s="2">
        <f t="shared" si="6"/>
        <v>980</v>
      </c>
      <c r="M43" s="5" t="s">
        <v>39</v>
      </c>
    </row>
    <row r="44" spans="1:13" ht="358.8" x14ac:dyDescent="0.3">
      <c r="A44" s="38">
        <v>32</v>
      </c>
      <c r="B44" s="20" t="s">
        <v>18</v>
      </c>
      <c r="C44" s="21" t="s">
        <v>8</v>
      </c>
      <c r="D44" s="28">
        <v>336</v>
      </c>
      <c r="E44" s="52">
        <v>683760</v>
      </c>
      <c r="F44" s="52">
        <v>4368286</v>
      </c>
      <c r="G44" s="66">
        <f t="shared" si="3"/>
        <v>5052046</v>
      </c>
      <c r="H44" s="7">
        <f t="shared" si="4"/>
        <v>2035</v>
      </c>
      <c r="I44" s="102">
        <f t="shared" si="5"/>
        <v>13000.851190476191</v>
      </c>
      <c r="J44" s="102">
        <v>11956</v>
      </c>
      <c r="K44" s="94">
        <f t="shared" si="10"/>
        <v>4017216</v>
      </c>
      <c r="L44" s="2">
        <f t="shared" si="6"/>
        <v>15035.851190476191</v>
      </c>
      <c r="M44" s="35" t="s">
        <v>43</v>
      </c>
    </row>
    <row r="45" spans="1:13" ht="15.6" x14ac:dyDescent="0.3">
      <c r="A45" s="39">
        <v>33</v>
      </c>
      <c r="B45" s="23" t="s">
        <v>19</v>
      </c>
      <c r="C45" s="24" t="s">
        <v>8</v>
      </c>
      <c r="D45" s="11">
        <v>168</v>
      </c>
      <c r="E45" s="52">
        <v>672000</v>
      </c>
      <c r="F45" s="52">
        <v>0</v>
      </c>
      <c r="G45" s="66">
        <f t="shared" si="3"/>
        <v>672000</v>
      </c>
      <c r="H45" s="7">
        <f t="shared" si="4"/>
        <v>4000</v>
      </c>
      <c r="I45" s="102">
        <f t="shared" si="5"/>
        <v>0</v>
      </c>
      <c r="J45" s="102"/>
      <c r="K45" s="94">
        <f t="shared" si="10"/>
        <v>0</v>
      </c>
      <c r="L45" s="2">
        <f t="shared" si="6"/>
        <v>4000</v>
      </c>
      <c r="M45" s="35" t="s">
        <v>41</v>
      </c>
    </row>
    <row r="46" spans="1:13" ht="15.6" x14ac:dyDescent="0.3">
      <c r="A46" s="38">
        <v>34</v>
      </c>
      <c r="B46" s="15" t="s">
        <v>20</v>
      </c>
      <c r="C46" s="22" t="s">
        <v>11</v>
      </c>
      <c r="D46" s="28">
        <v>4</v>
      </c>
      <c r="E46" s="52">
        <v>96800</v>
      </c>
      <c r="F46" s="52">
        <v>0</v>
      </c>
      <c r="G46" s="66">
        <f t="shared" si="3"/>
        <v>96800</v>
      </c>
      <c r="H46" s="7">
        <f t="shared" si="4"/>
        <v>24200</v>
      </c>
      <c r="I46" s="102">
        <f t="shared" si="5"/>
        <v>0</v>
      </c>
      <c r="J46" s="102"/>
      <c r="K46" s="94">
        <f t="shared" si="10"/>
        <v>0</v>
      </c>
      <c r="L46" s="2">
        <f t="shared" si="6"/>
        <v>24200</v>
      </c>
      <c r="M46" s="35" t="s">
        <v>41</v>
      </c>
    </row>
    <row r="47" spans="1:13" ht="15.6" x14ac:dyDescent="0.3">
      <c r="A47" s="38">
        <v>35</v>
      </c>
      <c r="B47" s="20" t="s">
        <v>21</v>
      </c>
      <c r="C47" s="21" t="s">
        <v>22</v>
      </c>
      <c r="D47" s="28">
        <v>336</v>
      </c>
      <c r="E47" s="52">
        <v>226800</v>
      </c>
      <c r="F47" s="52">
        <v>0</v>
      </c>
      <c r="G47" s="66">
        <f t="shared" si="3"/>
        <v>226800</v>
      </c>
      <c r="H47" s="7">
        <f t="shared" si="4"/>
        <v>675</v>
      </c>
      <c r="I47" s="102">
        <f t="shared" si="5"/>
        <v>0</v>
      </c>
      <c r="J47" s="102"/>
      <c r="K47" s="94">
        <f t="shared" si="10"/>
        <v>0</v>
      </c>
      <c r="L47" s="2">
        <f t="shared" si="6"/>
        <v>675</v>
      </c>
      <c r="M47" s="35"/>
    </row>
    <row r="48" spans="1:13" ht="41.4" x14ac:dyDescent="0.3">
      <c r="A48" s="39">
        <v>36</v>
      </c>
      <c r="B48" s="20" t="s">
        <v>23</v>
      </c>
      <c r="C48" s="21" t="s">
        <v>6</v>
      </c>
      <c r="D48" s="27">
        <v>222.55</v>
      </c>
      <c r="E48" s="52">
        <v>341616</v>
      </c>
      <c r="F48" s="52">
        <v>147330</v>
      </c>
      <c r="G48" s="66">
        <f t="shared" si="3"/>
        <v>488946</v>
      </c>
      <c r="H48" s="7">
        <f t="shared" si="4"/>
        <v>1535.0078634014828</v>
      </c>
      <c r="I48" s="102">
        <f t="shared" si="5"/>
        <v>662.00853740732418</v>
      </c>
      <c r="J48" s="102">
        <v>360</v>
      </c>
      <c r="K48" s="94">
        <f t="shared" si="10"/>
        <v>80118</v>
      </c>
      <c r="L48" s="2">
        <f t="shared" si="6"/>
        <v>2197.0164008088068</v>
      </c>
      <c r="M48" s="36"/>
    </row>
    <row r="49" spans="1:13" x14ac:dyDescent="0.3">
      <c r="A49" s="55"/>
      <c r="B49" s="46" t="s">
        <v>64</v>
      </c>
      <c r="C49" s="47"/>
      <c r="D49" s="53"/>
      <c r="E49" s="51">
        <f>E40+E41+E42+E43+E44+E45+E46+E47+E48</f>
        <v>5420296</v>
      </c>
      <c r="F49" s="51">
        <f>F40+F41+F42+F43+F44+F45+F46+F47+F48</f>
        <v>7773136</v>
      </c>
      <c r="G49" s="51">
        <f>G40+G41+G42+G43+G44+G45+G46+G47+G48</f>
        <v>13193432</v>
      </c>
      <c r="H49" s="48"/>
      <c r="I49" s="105"/>
      <c r="J49" s="105"/>
      <c r="K49" s="49">
        <f>SUM(K40:K48)</f>
        <v>7456788.7200000007</v>
      </c>
      <c r="L49" s="49"/>
      <c r="M49" s="54"/>
    </row>
    <row r="50" spans="1:13" x14ac:dyDescent="0.3">
      <c r="A50" s="39"/>
      <c r="B50" s="20"/>
      <c r="C50" s="44"/>
      <c r="D50" s="27"/>
      <c r="E50" s="43"/>
      <c r="F50" s="43"/>
      <c r="G50" s="7"/>
      <c r="H50" s="7"/>
      <c r="I50" s="102"/>
      <c r="J50" s="102"/>
      <c r="K50" s="2"/>
      <c r="L50" s="2"/>
      <c r="M50" s="36"/>
    </row>
    <row r="51" spans="1:13" ht="15.6" x14ac:dyDescent="0.3">
      <c r="A51" s="39"/>
      <c r="B51" s="8" t="s">
        <v>27</v>
      </c>
      <c r="C51" s="26"/>
      <c r="D51" s="28"/>
      <c r="E51" s="43"/>
      <c r="F51" s="43"/>
      <c r="G51" s="7"/>
      <c r="H51" s="7"/>
      <c r="I51" s="102"/>
      <c r="J51" s="102"/>
      <c r="K51" s="2"/>
      <c r="L51" s="2"/>
      <c r="M51" s="35"/>
    </row>
    <row r="52" spans="1:13" ht="46.8" x14ac:dyDescent="0.3">
      <c r="A52" s="39">
        <v>37</v>
      </c>
      <c r="B52" s="15" t="s">
        <v>14</v>
      </c>
      <c r="C52" s="16" t="s">
        <v>7</v>
      </c>
      <c r="D52" s="28">
        <v>112</v>
      </c>
      <c r="E52" s="52">
        <v>963200</v>
      </c>
      <c r="F52" s="52">
        <v>750400</v>
      </c>
      <c r="G52" s="7">
        <f t="shared" si="3"/>
        <v>1713600</v>
      </c>
      <c r="H52" s="7">
        <f t="shared" si="4"/>
        <v>8600</v>
      </c>
      <c r="I52" s="102">
        <f t="shared" si="5"/>
        <v>6700</v>
      </c>
      <c r="J52" s="102">
        <v>4650</v>
      </c>
      <c r="K52" s="94">
        <f t="shared" ref="K52:K60" si="11">J52*D52</f>
        <v>520800</v>
      </c>
      <c r="L52" s="2">
        <f t="shared" si="6"/>
        <v>15300</v>
      </c>
      <c r="M52" s="5" t="s">
        <v>36</v>
      </c>
    </row>
    <row r="53" spans="1:13" ht="171.6" x14ac:dyDescent="0.3">
      <c r="A53" s="39">
        <v>38</v>
      </c>
      <c r="B53" s="15" t="s">
        <v>15</v>
      </c>
      <c r="C53" s="17" t="s">
        <v>11</v>
      </c>
      <c r="D53" s="28">
        <v>112</v>
      </c>
      <c r="E53" s="52">
        <v>855680</v>
      </c>
      <c r="F53" s="52">
        <v>1904000</v>
      </c>
      <c r="G53" s="7">
        <f t="shared" si="3"/>
        <v>2759680</v>
      </c>
      <c r="H53" s="7">
        <f t="shared" si="4"/>
        <v>7640</v>
      </c>
      <c r="I53" s="102">
        <f t="shared" si="5"/>
        <v>17000</v>
      </c>
      <c r="J53" s="103">
        <v>21372</v>
      </c>
      <c r="K53" s="94">
        <f t="shared" si="11"/>
        <v>2393664</v>
      </c>
      <c r="L53" s="2">
        <f t="shared" si="6"/>
        <v>24640</v>
      </c>
      <c r="M53" s="5" t="s">
        <v>37</v>
      </c>
    </row>
    <row r="54" spans="1:13" ht="93.6" x14ac:dyDescent="0.3">
      <c r="A54" s="39">
        <v>39</v>
      </c>
      <c r="B54" s="15" t="s">
        <v>16</v>
      </c>
      <c r="C54" s="9" t="s">
        <v>11</v>
      </c>
      <c r="D54" s="11">
        <v>540</v>
      </c>
      <c r="E54" s="52">
        <v>963900</v>
      </c>
      <c r="F54" s="52">
        <v>340200</v>
      </c>
      <c r="G54" s="7">
        <f t="shared" si="3"/>
        <v>1304100</v>
      </c>
      <c r="H54" s="7">
        <f t="shared" si="4"/>
        <v>1785</v>
      </c>
      <c r="I54" s="102">
        <f t="shared" si="5"/>
        <v>630</v>
      </c>
      <c r="J54" s="103">
        <v>801.737037037037</v>
      </c>
      <c r="K54" s="94">
        <f t="shared" si="11"/>
        <v>432938</v>
      </c>
      <c r="L54" s="2">
        <f t="shared" si="6"/>
        <v>2415</v>
      </c>
      <c r="M54" s="35" t="s">
        <v>46</v>
      </c>
    </row>
    <row r="55" spans="1:13" ht="31.2" x14ac:dyDescent="0.3">
      <c r="A55" s="39">
        <v>40</v>
      </c>
      <c r="B55" s="19" t="s">
        <v>17</v>
      </c>
      <c r="C55" s="17" t="s">
        <v>11</v>
      </c>
      <c r="D55" s="28">
        <v>896</v>
      </c>
      <c r="E55" s="52">
        <v>622720</v>
      </c>
      <c r="F55" s="52">
        <v>255360</v>
      </c>
      <c r="G55" s="7">
        <f t="shared" si="3"/>
        <v>878080</v>
      </c>
      <c r="H55" s="7">
        <f t="shared" si="4"/>
        <v>695</v>
      </c>
      <c r="I55" s="103">
        <f t="shared" si="5"/>
        <v>285</v>
      </c>
      <c r="J55" s="102">
        <v>156.57</v>
      </c>
      <c r="K55" s="94">
        <f t="shared" si="11"/>
        <v>140286.72</v>
      </c>
      <c r="L55" s="2">
        <f t="shared" si="6"/>
        <v>980</v>
      </c>
      <c r="M55" s="5" t="s">
        <v>39</v>
      </c>
    </row>
    <row r="56" spans="1:13" ht="358.8" x14ac:dyDescent="0.3">
      <c r="A56" s="39">
        <v>41</v>
      </c>
      <c r="B56" s="20" t="s">
        <v>18</v>
      </c>
      <c r="C56" s="21" t="s">
        <v>54</v>
      </c>
      <c r="D56" s="28">
        <v>336</v>
      </c>
      <c r="E56" s="52">
        <v>683760</v>
      </c>
      <c r="F56" s="52">
        <v>4368286</v>
      </c>
      <c r="G56" s="7">
        <f t="shared" si="3"/>
        <v>5052046</v>
      </c>
      <c r="H56" s="7">
        <f t="shared" si="4"/>
        <v>2035</v>
      </c>
      <c r="I56" s="103">
        <f t="shared" si="5"/>
        <v>13000.851190476191</v>
      </c>
      <c r="J56" s="102">
        <v>11956</v>
      </c>
      <c r="K56" s="94">
        <f t="shared" si="11"/>
        <v>4017216</v>
      </c>
      <c r="L56" s="2">
        <f t="shared" si="6"/>
        <v>15035.851190476191</v>
      </c>
      <c r="M56" s="35" t="s">
        <v>43</v>
      </c>
    </row>
    <row r="57" spans="1:13" ht="15.6" x14ac:dyDescent="0.3">
      <c r="A57" s="39">
        <v>42</v>
      </c>
      <c r="B57" s="23" t="s">
        <v>19</v>
      </c>
      <c r="C57" s="24" t="s">
        <v>8</v>
      </c>
      <c r="D57" s="11">
        <v>168</v>
      </c>
      <c r="E57" s="52">
        <v>672000</v>
      </c>
      <c r="F57" s="52">
        <v>0</v>
      </c>
      <c r="G57" s="7">
        <f t="shared" si="3"/>
        <v>672000</v>
      </c>
      <c r="H57" s="7">
        <f t="shared" si="4"/>
        <v>4000</v>
      </c>
      <c r="I57" s="102">
        <f t="shared" si="5"/>
        <v>0</v>
      </c>
      <c r="J57" s="102"/>
      <c r="K57" s="94">
        <f t="shared" si="11"/>
        <v>0</v>
      </c>
      <c r="L57" s="2">
        <f t="shared" si="6"/>
        <v>4000</v>
      </c>
      <c r="M57" s="35" t="s">
        <v>41</v>
      </c>
    </row>
    <row r="58" spans="1:13" ht="15.6" x14ac:dyDescent="0.3">
      <c r="A58" s="39">
        <v>43</v>
      </c>
      <c r="B58" s="15" t="s">
        <v>20</v>
      </c>
      <c r="C58" s="22" t="s">
        <v>11</v>
      </c>
      <c r="D58" s="28">
        <v>4</v>
      </c>
      <c r="E58" s="52">
        <v>96800</v>
      </c>
      <c r="F58" s="52">
        <v>0</v>
      </c>
      <c r="G58" s="7">
        <f t="shared" si="3"/>
        <v>96800</v>
      </c>
      <c r="H58" s="7">
        <f t="shared" si="4"/>
        <v>24200</v>
      </c>
      <c r="I58" s="102">
        <f t="shared" si="5"/>
        <v>0</v>
      </c>
      <c r="J58" s="102"/>
      <c r="K58" s="94">
        <f t="shared" si="11"/>
        <v>0</v>
      </c>
      <c r="L58" s="2">
        <f t="shared" si="6"/>
        <v>24200</v>
      </c>
      <c r="M58" s="35" t="s">
        <v>41</v>
      </c>
    </row>
    <row r="59" spans="1:13" ht="15.6" x14ac:dyDescent="0.3">
      <c r="A59" s="39">
        <v>44</v>
      </c>
      <c r="B59" s="20" t="s">
        <v>21</v>
      </c>
      <c r="C59" s="21" t="s">
        <v>22</v>
      </c>
      <c r="D59" s="28">
        <v>336</v>
      </c>
      <c r="E59" s="52">
        <v>226800</v>
      </c>
      <c r="F59" s="52">
        <v>0</v>
      </c>
      <c r="G59" s="7">
        <f t="shared" si="3"/>
        <v>226800</v>
      </c>
      <c r="H59" s="7">
        <f t="shared" si="4"/>
        <v>675</v>
      </c>
      <c r="I59" s="102">
        <f t="shared" si="5"/>
        <v>0</v>
      </c>
      <c r="J59" s="102"/>
      <c r="K59" s="94">
        <f t="shared" si="11"/>
        <v>0</v>
      </c>
      <c r="L59" s="2">
        <f t="shared" si="6"/>
        <v>675</v>
      </c>
      <c r="M59" s="35"/>
    </row>
    <row r="60" spans="1:13" ht="41.4" x14ac:dyDescent="0.3">
      <c r="A60" s="39">
        <v>45</v>
      </c>
      <c r="B60" s="20" t="s">
        <v>23</v>
      </c>
      <c r="C60" s="21" t="s">
        <v>6</v>
      </c>
      <c r="D60" s="27">
        <v>221.35</v>
      </c>
      <c r="E60" s="52">
        <v>340000</v>
      </c>
      <c r="F60" s="52">
        <v>146535</v>
      </c>
      <c r="G60" s="7">
        <f t="shared" si="3"/>
        <v>486535</v>
      </c>
      <c r="H60" s="7">
        <f t="shared" si="4"/>
        <v>1536.0289134854304</v>
      </c>
      <c r="I60" s="102">
        <f t="shared" si="5"/>
        <v>662.00587305172803</v>
      </c>
      <c r="J60" s="102">
        <v>360</v>
      </c>
      <c r="K60" s="94">
        <f t="shared" si="11"/>
        <v>79686</v>
      </c>
      <c r="L60" s="2">
        <f t="shared" si="6"/>
        <v>2198.0347865371587</v>
      </c>
      <c r="M60" s="36"/>
    </row>
    <row r="61" spans="1:13" x14ac:dyDescent="0.3">
      <c r="A61" s="55"/>
      <c r="B61" s="46" t="s">
        <v>65</v>
      </c>
      <c r="C61" s="47"/>
      <c r="D61" s="53"/>
      <c r="E61" s="51">
        <f>E52+E53+E54+E55+E56+E57+E58+E59+E60</f>
        <v>5424860</v>
      </c>
      <c r="F61" s="51">
        <f>F52+F53+F54+F55+F56+F57+F58+F59+F60</f>
        <v>7764781</v>
      </c>
      <c r="G61" s="48">
        <f>G52+G53+G54+G55+G56+G57+G58+G59+G60</f>
        <v>13189641</v>
      </c>
      <c r="H61" s="48"/>
      <c r="I61" s="105"/>
      <c r="J61" s="105"/>
      <c r="K61" s="49">
        <f>SUM(K52:K60)</f>
        <v>7584590.7200000007</v>
      </c>
      <c r="L61" s="49"/>
      <c r="M61" s="54"/>
    </row>
    <row r="62" spans="1:13" x14ac:dyDescent="0.3">
      <c r="A62" s="39"/>
      <c r="B62" s="20"/>
      <c r="C62" s="44"/>
      <c r="D62" s="27"/>
      <c r="E62" s="43"/>
      <c r="F62" s="43"/>
      <c r="G62" s="7"/>
      <c r="H62" s="7"/>
      <c r="I62" s="102"/>
      <c r="J62" s="102"/>
      <c r="K62" s="2"/>
      <c r="L62" s="2"/>
      <c r="M62" s="36"/>
    </row>
    <row r="63" spans="1:13" ht="15.6" x14ac:dyDescent="0.3">
      <c r="A63" s="39"/>
      <c r="B63" s="8" t="s">
        <v>28</v>
      </c>
      <c r="C63" s="26"/>
      <c r="D63" s="28"/>
      <c r="E63" s="43"/>
      <c r="F63" s="43"/>
      <c r="G63" s="7"/>
      <c r="H63" s="7"/>
      <c r="I63" s="102"/>
      <c r="J63" s="102"/>
      <c r="K63" s="2"/>
      <c r="L63" s="2"/>
      <c r="M63" s="35"/>
    </row>
    <row r="64" spans="1:13" ht="46.8" x14ac:dyDescent="0.3">
      <c r="A64" s="39">
        <v>46</v>
      </c>
      <c r="B64" s="15" t="s">
        <v>14</v>
      </c>
      <c r="C64" s="16" t="s">
        <v>11</v>
      </c>
      <c r="D64" s="28">
        <v>72</v>
      </c>
      <c r="E64" s="52">
        <v>619200</v>
      </c>
      <c r="F64" s="52">
        <v>482400</v>
      </c>
      <c r="G64" s="7">
        <f t="shared" si="3"/>
        <v>1101600</v>
      </c>
      <c r="H64" s="7">
        <f t="shared" si="4"/>
        <v>8600</v>
      </c>
      <c r="I64" s="102">
        <f t="shared" si="5"/>
        <v>6700</v>
      </c>
      <c r="J64" s="102">
        <v>4650</v>
      </c>
      <c r="K64" s="94">
        <f t="shared" ref="K64:K72" si="12">J64*D64</f>
        <v>334800</v>
      </c>
      <c r="L64" s="2">
        <f t="shared" si="6"/>
        <v>15300</v>
      </c>
      <c r="M64" s="5" t="s">
        <v>36</v>
      </c>
    </row>
    <row r="65" spans="1:13" ht="171.6" x14ac:dyDescent="0.3">
      <c r="A65" s="39">
        <v>47</v>
      </c>
      <c r="B65" s="15" t="s">
        <v>15</v>
      </c>
      <c r="C65" s="17" t="s">
        <v>11</v>
      </c>
      <c r="D65" s="28">
        <v>72</v>
      </c>
      <c r="E65" s="52">
        <v>550080</v>
      </c>
      <c r="F65" s="52">
        <v>1224000</v>
      </c>
      <c r="G65" s="7">
        <f t="shared" si="3"/>
        <v>1774080</v>
      </c>
      <c r="H65" s="7">
        <f t="shared" si="4"/>
        <v>7640</v>
      </c>
      <c r="I65" s="102">
        <f t="shared" si="5"/>
        <v>17000</v>
      </c>
      <c r="J65" s="103">
        <v>21372</v>
      </c>
      <c r="K65" s="94">
        <f t="shared" si="12"/>
        <v>1538784</v>
      </c>
      <c r="L65" s="2">
        <f t="shared" si="6"/>
        <v>24640</v>
      </c>
      <c r="M65" s="5" t="s">
        <v>47</v>
      </c>
    </row>
    <row r="66" spans="1:13" ht="93.6" x14ac:dyDescent="0.3">
      <c r="A66" s="39">
        <v>48</v>
      </c>
      <c r="B66" s="15" t="s">
        <v>16</v>
      </c>
      <c r="C66" s="9" t="s">
        <v>11</v>
      </c>
      <c r="D66" s="11">
        <v>325</v>
      </c>
      <c r="E66" s="52">
        <v>563875</v>
      </c>
      <c r="F66" s="52">
        <v>204750</v>
      </c>
      <c r="G66" s="7">
        <f t="shared" si="3"/>
        <v>768625</v>
      </c>
      <c r="H66" s="7">
        <f t="shared" si="4"/>
        <v>1735</v>
      </c>
      <c r="I66" s="102">
        <f t="shared" si="5"/>
        <v>630</v>
      </c>
      <c r="J66" s="103">
        <v>904.02769230769229</v>
      </c>
      <c r="K66" s="94">
        <f t="shared" si="12"/>
        <v>293809</v>
      </c>
      <c r="L66" s="2">
        <f t="shared" si="6"/>
        <v>2365</v>
      </c>
      <c r="M66" s="35" t="s">
        <v>48</v>
      </c>
    </row>
    <row r="67" spans="1:13" ht="31.2" x14ac:dyDescent="0.3">
      <c r="A67" s="39">
        <v>49</v>
      </c>
      <c r="B67" s="19" t="s">
        <v>17</v>
      </c>
      <c r="C67" s="17" t="s">
        <v>11</v>
      </c>
      <c r="D67" s="28">
        <v>576</v>
      </c>
      <c r="E67" s="52">
        <v>400320</v>
      </c>
      <c r="F67" s="52">
        <v>164160</v>
      </c>
      <c r="G67" s="7">
        <f t="shared" si="3"/>
        <v>564480</v>
      </c>
      <c r="H67" s="7">
        <f t="shared" si="4"/>
        <v>695</v>
      </c>
      <c r="I67" s="103">
        <f t="shared" si="5"/>
        <v>285</v>
      </c>
      <c r="J67" s="102">
        <v>156.57</v>
      </c>
      <c r="K67" s="94">
        <f t="shared" si="12"/>
        <v>90184.319999999992</v>
      </c>
      <c r="L67" s="2">
        <f t="shared" si="6"/>
        <v>980</v>
      </c>
      <c r="M67" s="5" t="s">
        <v>49</v>
      </c>
    </row>
    <row r="68" spans="1:13" ht="358.8" x14ac:dyDescent="0.3">
      <c r="A68" s="39">
        <v>50</v>
      </c>
      <c r="B68" s="20" t="s">
        <v>18</v>
      </c>
      <c r="C68" s="21" t="s">
        <v>54</v>
      </c>
      <c r="D68" s="28">
        <v>216</v>
      </c>
      <c r="E68" s="52">
        <v>440000</v>
      </c>
      <c r="F68" s="52">
        <v>2808185</v>
      </c>
      <c r="G68" s="7">
        <f t="shared" si="3"/>
        <v>3248185</v>
      </c>
      <c r="H68" s="7">
        <f t="shared" si="4"/>
        <v>2037.037037037037</v>
      </c>
      <c r="I68" s="103">
        <f t="shared" si="5"/>
        <v>13000.856481481482</v>
      </c>
      <c r="J68" s="102">
        <v>11956</v>
      </c>
      <c r="K68" s="94">
        <f t="shared" si="12"/>
        <v>2582496</v>
      </c>
      <c r="L68" s="2">
        <f t="shared" si="6"/>
        <v>15037.893518518518</v>
      </c>
      <c r="M68" s="35" t="s">
        <v>50</v>
      </c>
    </row>
    <row r="69" spans="1:13" ht="15.6" x14ac:dyDescent="0.3">
      <c r="A69" s="39">
        <v>51</v>
      </c>
      <c r="B69" s="23" t="s">
        <v>19</v>
      </c>
      <c r="C69" s="24" t="s">
        <v>8</v>
      </c>
      <c r="D69" s="11">
        <v>108</v>
      </c>
      <c r="E69" s="52">
        <v>432000</v>
      </c>
      <c r="F69" s="52">
        <v>0</v>
      </c>
      <c r="G69" s="7">
        <f t="shared" si="3"/>
        <v>432000</v>
      </c>
      <c r="H69" s="7">
        <f t="shared" si="4"/>
        <v>4000</v>
      </c>
      <c r="I69" s="102">
        <f t="shared" si="5"/>
        <v>0</v>
      </c>
      <c r="J69" s="102"/>
      <c r="K69" s="94">
        <f t="shared" si="12"/>
        <v>0</v>
      </c>
      <c r="L69" s="2">
        <f t="shared" si="6"/>
        <v>4000</v>
      </c>
      <c r="M69" s="35" t="s">
        <v>41</v>
      </c>
    </row>
    <row r="70" spans="1:13" ht="15.6" x14ac:dyDescent="0.3">
      <c r="A70" s="39">
        <v>52</v>
      </c>
      <c r="B70" s="15" t="s">
        <v>20</v>
      </c>
      <c r="C70" s="22" t="s">
        <v>11</v>
      </c>
      <c r="D70" s="28">
        <v>4</v>
      </c>
      <c r="E70" s="52">
        <v>96800</v>
      </c>
      <c r="F70" s="52">
        <v>0</v>
      </c>
      <c r="G70" s="7">
        <f t="shared" si="3"/>
        <v>96800</v>
      </c>
      <c r="H70" s="7">
        <f t="shared" si="4"/>
        <v>24200</v>
      </c>
      <c r="I70" s="102">
        <f t="shared" si="5"/>
        <v>0</v>
      </c>
      <c r="J70" s="102"/>
      <c r="K70" s="94">
        <f t="shared" si="12"/>
        <v>0</v>
      </c>
      <c r="L70" s="2">
        <f t="shared" si="6"/>
        <v>24200</v>
      </c>
      <c r="M70" s="35" t="s">
        <v>41</v>
      </c>
    </row>
    <row r="71" spans="1:13" ht="15.6" x14ac:dyDescent="0.3">
      <c r="A71" s="39">
        <v>53</v>
      </c>
      <c r="B71" s="20" t="s">
        <v>21</v>
      </c>
      <c r="C71" s="21" t="s">
        <v>22</v>
      </c>
      <c r="D71" s="28">
        <v>216</v>
      </c>
      <c r="E71" s="52">
        <v>145800</v>
      </c>
      <c r="F71" s="52">
        <v>0</v>
      </c>
      <c r="G71" s="7">
        <f t="shared" si="3"/>
        <v>145800</v>
      </c>
      <c r="H71" s="7">
        <f t="shared" si="4"/>
        <v>675</v>
      </c>
      <c r="I71" s="102">
        <f t="shared" si="5"/>
        <v>0</v>
      </c>
      <c r="J71" s="102"/>
      <c r="K71" s="94">
        <f t="shared" si="12"/>
        <v>0</v>
      </c>
      <c r="L71" s="2">
        <f t="shared" si="6"/>
        <v>675</v>
      </c>
      <c r="M71" s="35"/>
    </row>
    <row r="72" spans="1:13" ht="41.4" x14ac:dyDescent="0.3">
      <c r="A72" s="39">
        <v>54</v>
      </c>
      <c r="B72" s="20" t="s">
        <v>23</v>
      </c>
      <c r="C72" s="21" t="s">
        <v>6</v>
      </c>
      <c r="D72" s="27">
        <v>144.28</v>
      </c>
      <c r="E72" s="52">
        <v>221471</v>
      </c>
      <c r="F72" s="52">
        <v>95515</v>
      </c>
      <c r="G72" s="7">
        <f t="shared" si="3"/>
        <v>316986</v>
      </c>
      <c r="H72" s="7">
        <f t="shared" si="4"/>
        <v>1535.0083171610756</v>
      </c>
      <c r="I72" s="102">
        <f t="shared" si="5"/>
        <v>662.01136678680348</v>
      </c>
      <c r="J72" s="102">
        <v>360</v>
      </c>
      <c r="K72" s="94">
        <f t="shared" si="12"/>
        <v>51940.800000000003</v>
      </c>
      <c r="L72" s="2">
        <f t="shared" si="6"/>
        <v>2197.019683947879</v>
      </c>
      <c r="M72" s="36"/>
    </row>
    <row r="73" spans="1:13" x14ac:dyDescent="0.3">
      <c r="A73" s="55"/>
      <c r="B73" s="46" t="s">
        <v>67</v>
      </c>
      <c r="C73" s="47"/>
      <c r="D73" s="53"/>
      <c r="E73" s="51">
        <f>E64+E65+E66+E67+E68+E69+E70+E71+E72</f>
        <v>3469546</v>
      </c>
      <c r="F73" s="51">
        <f>F64+F65+F66+F67+F68+F69+F70+F71+F72</f>
        <v>4979010</v>
      </c>
      <c r="G73" s="48">
        <f>G64+G65+G66+G67+G68+G69+G70+G71+G72</f>
        <v>8448556</v>
      </c>
      <c r="H73" s="48"/>
      <c r="I73" s="105"/>
      <c r="J73" s="105"/>
      <c r="K73" s="49">
        <f>SUM(K64:K72)</f>
        <v>4892014.12</v>
      </c>
      <c r="L73" s="49"/>
      <c r="M73" s="54"/>
    </row>
    <row r="74" spans="1:13" x14ac:dyDescent="0.3">
      <c r="A74" s="39"/>
      <c r="B74" s="20"/>
      <c r="C74" s="44"/>
      <c r="D74" s="27"/>
      <c r="E74" s="43"/>
      <c r="F74" s="43"/>
      <c r="G74" s="7"/>
      <c r="H74" s="7"/>
      <c r="I74" s="102"/>
      <c r="J74" s="102"/>
      <c r="K74" s="2"/>
      <c r="L74" s="2"/>
      <c r="M74" s="36"/>
    </row>
    <row r="75" spans="1:13" ht="15.6" x14ac:dyDescent="0.3">
      <c r="A75" s="39"/>
      <c r="B75" s="8" t="s">
        <v>29</v>
      </c>
      <c r="C75" s="26"/>
      <c r="D75" s="28"/>
      <c r="E75" s="43"/>
      <c r="F75" s="43"/>
      <c r="G75" s="7"/>
      <c r="H75" s="7"/>
      <c r="I75" s="102"/>
      <c r="J75" s="102"/>
      <c r="K75" s="2"/>
      <c r="L75" s="2"/>
      <c r="M75" s="35"/>
    </row>
    <row r="76" spans="1:13" ht="62.4" x14ac:dyDescent="0.3">
      <c r="A76" s="39">
        <v>55</v>
      </c>
      <c r="B76" s="15" t="s">
        <v>16</v>
      </c>
      <c r="C76" s="9" t="s">
        <v>11</v>
      </c>
      <c r="D76" s="3">
        <v>464</v>
      </c>
      <c r="E76" s="52">
        <v>805040</v>
      </c>
      <c r="F76" s="52">
        <v>292320</v>
      </c>
      <c r="G76" s="7">
        <f t="shared" si="3"/>
        <v>1097360</v>
      </c>
      <c r="H76" s="7">
        <f t="shared" si="4"/>
        <v>1735</v>
      </c>
      <c r="I76" s="102">
        <f t="shared" si="5"/>
        <v>630</v>
      </c>
      <c r="J76" s="103">
        <v>745.58620689655174</v>
      </c>
      <c r="K76" s="94">
        <f t="shared" ref="K76:K80" si="13">J76*D76</f>
        <v>345952</v>
      </c>
      <c r="L76" s="2">
        <f t="shared" si="6"/>
        <v>2365</v>
      </c>
      <c r="M76" s="35" t="s">
        <v>51</v>
      </c>
    </row>
    <row r="77" spans="1:13" ht="31.2" x14ac:dyDescent="0.3">
      <c r="A77" s="39">
        <v>56</v>
      </c>
      <c r="B77" s="19" t="s">
        <v>17</v>
      </c>
      <c r="C77" s="17" t="s">
        <v>11</v>
      </c>
      <c r="D77" s="28">
        <v>1344</v>
      </c>
      <c r="E77" s="52">
        <v>935000</v>
      </c>
      <c r="F77" s="52">
        <v>383050</v>
      </c>
      <c r="G77" s="7">
        <f t="shared" si="3"/>
        <v>1318050</v>
      </c>
      <c r="H77" s="7">
        <f t="shared" si="4"/>
        <v>695.68452380952385</v>
      </c>
      <c r="I77" s="103">
        <f t="shared" si="5"/>
        <v>285.00744047619048</v>
      </c>
      <c r="J77" s="102">
        <v>156.57</v>
      </c>
      <c r="K77" s="94">
        <f t="shared" si="13"/>
        <v>210430.07999999999</v>
      </c>
      <c r="L77" s="2">
        <f t="shared" si="6"/>
        <v>980.69196428571433</v>
      </c>
      <c r="M77" s="5" t="s">
        <v>52</v>
      </c>
    </row>
    <row r="78" spans="1:13" ht="358.8" x14ac:dyDescent="0.3">
      <c r="A78" s="39">
        <v>57</v>
      </c>
      <c r="B78" s="20" t="s">
        <v>18</v>
      </c>
      <c r="C78" s="21" t="s">
        <v>54</v>
      </c>
      <c r="D78" s="28">
        <v>252</v>
      </c>
      <c r="E78" s="52">
        <v>514080</v>
      </c>
      <c r="F78" s="52">
        <v>3276215</v>
      </c>
      <c r="G78" s="7">
        <f t="shared" si="3"/>
        <v>3790295</v>
      </c>
      <c r="H78" s="7">
        <f t="shared" si="4"/>
        <v>2040</v>
      </c>
      <c r="I78" s="103">
        <f t="shared" si="5"/>
        <v>13000.853174603175</v>
      </c>
      <c r="J78" s="102">
        <v>11956</v>
      </c>
      <c r="K78" s="94">
        <f t="shared" si="13"/>
        <v>3012912</v>
      </c>
      <c r="L78" s="2">
        <f t="shared" si="6"/>
        <v>15040.853174603175</v>
      </c>
      <c r="M78" s="35" t="s">
        <v>53</v>
      </c>
    </row>
    <row r="79" spans="1:13" ht="15.6" x14ac:dyDescent="0.3">
      <c r="A79" s="39">
        <v>58</v>
      </c>
      <c r="B79" s="20" t="s">
        <v>21</v>
      </c>
      <c r="C79" s="21" t="s">
        <v>22</v>
      </c>
      <c r="D79" s="28">
        <v>252</v>
      </c>
      <c r="E79" s="52">
        <v>170100</v>
      </c>
      <c r="F79" s="52">
        <v>0</v>
      </c>
      <c r="G79" s="7">
        <f t="shared" si="3"/>
        <v>170100</v>
      </c>
      <c r="H79" s="7">
        <f t="shared" si="4"/>
        <v>675</v>
      </c>
      <c r="I79" s="102">
        <f t="shared" si="5"/>
        <v>0</v>
      </c>
      <c r="J79" s="102"/>
      <c r="K79" s="94">
        <f t="shared" si="13"/>
        <v>0</v>
      </c>
      <c r="L79" s="2">
        <f t="shared" si="6"/>
        <v>675</v>
      </c>
      <c r="M79" s="35"/>
    </row>
    <row r="80" spans="1:13" ht="41.4" x14ac:dyDescent="0.3">
      <c r="A80" s="39">
        <v>59</v>
      </c>
      <c r="B80" s="20" t="s">
        <v>23</v>
      </c>
      <c r="C80" s="21" t="s">
        <v>6</v>
      </c>
      <c r="D80" s="27">
        <v>29.26</v>
      </c>
      <c r="E80" s="52">
        <v>45000</v>
      </c>
      <c r="F80" s="52">
        <v>19500</v>
      </c>
      <c r="G80" s="7">
        <f t="shared" si="3"/>
        <v>64500</v>
      </c>
      <c r="H80" s="7">
        <f t="shared" si="4"/>
        <v>1537.9357484620641</v>
      </c>
      <c r="I80" s="102">
        <f t="shared" si="5"/>
        <v>666.43882433356112</v>
      </c>
      <c r="J80" s="102">
        <v>360</v>
      </c>
      <c r="K80" s="94">
        <f t="shared" si="13"/>
        <v>10533.6</v>
      </c>
      <c r="L80" s="2">
        <f t="shared" si="6"/>
        <v>2204.3745727956252</v>
      </c>
      <c r="M80" s="36"/>
    </row>
    <row r="81" spans="1:13" x14ac:dyDescent="0.3">
      <c r="A81" s="55"/>
      <c r="B81" s="46" t="s">
        <v>66</v>
      </c>
      <c r="C81" s="47"/>
      <c r="D81" s="53"/>
      <c r="E81" s="51">
        <f>E76+E77+E78+E79+E80</f>
        <v>2469220</v>
      </c>
      <c r="F81" s="51">
        <f>F76+F77+F78+F79+F80</f>
        <v>3971085</v>
      </c>
      <c r="G81" s="48">
        <f>G76+G77+G78+G79+G80</f>
        <v>6440305</v>
      </c>
      <c r="H81" s="48"/>
      <c r="I81" s="105"/>
      <c r="J81" s="105"/>
      <c r="K81" s="49">
        <f>SUM(K76:K80)</f>
        <v>3579827.68</v>
      </c>
      <c r="L81" s="49"/>
      <c r="M81" s="54"/>
    </row>
    <row r="82" spans="1:13" x14ac:dyDescent="0.3">
      <c r="A82" s="67"/>
      <c r="B82" s="73" t="s">
        <v>68</v>
      </c>
      <c r="C82" s="68"/>
      <c r="D82" s="69"/>
      <c r="E82" s="74">
        <f>E13+E25+E37+E49+E61+E73+E81</f>
        <v>33044198</v>
      </c>
      <c r="F82" s="74">
        <f>F13+F25+F37+F49+F61+F73+F81</f>
        <v>47807031</v>
      </c>
      <c r="G82" s="70">
        <f>G13+G25+G37+G49+G61+G73+G81</f>
        <v>80851229</v>
      </c>
      <c r="H82" s="70"/>
      <c r="I82" s="105"/>
      <c r="J82" s="105"/>
      <c r="K82" s="71">
        <f>SUM(K81,K73,K61,K49,K37,K25,K13)</f>
        <v>46319607.810000002</v>
      </c>
      <c r="L82" s="71"/>
      <c r="M82" s="72"/>
    </row>
    <row r="83" spans="1:13" x14ac:dyDescent="0.3">
      <c r="A83" s="56"/>
      <c r="B83" s="57"/>
      <c r="C83" s="58"/>
      <c r="D83" s="59"/>
      <c r="E83" s="65"/>
      <c r="F83" s="65"/>
      <c r="G83" s="61"/>
      <c r="H83" s="61"/>
      <c r="I83" s="105"/>
      <c r="J83" s="105"/>
      <c r="K83" s="62"/>
      <c r="L83" s="62"/>
      <c r="M83" s="63"/>
    </row>
    <row r="84" spans="1:13" ht="15.6" x14ac:dyDescent="0.3">
      <c r="A84" s="39"/>
      <c r="B84" s="29" t="s">
        <v>30</v>
      </c>
      <c r="C84" s="26"/>
      <c r="D84" s="28"/>
      <c r="E84" s="6"/>
      <c r="F84" s="6"/>
      <c r="G84" s="7"/>
      <c r="H84" s="7"/>
      <c r="I84" s="102"/>
      <c r="J84" s="102"/>
      <c r="K84" s="2"/>
      <c r="L84" s="2"/>
      <c r="M84" s="35"/>
    </row>
    <row r="85" spans="1:13" ht="28.8" x14ac:dyDescent="0.3">
      <c r="A85" s="39">
        <v>77</v>
      </c>
      <c r="B85" s="31" t="s">
        <v>31</v>
      </c>
      <c r="C85" s="30" t="s">
        <v>10</v>
      </c>
      <c r="D85" s="30">
        <v>25.89</v>
      </c>
      <c r="E85" s="52">
        <v>780000</v>
      </c>
      <c r="F85" s="52">
        <v>0</v>
      </c>
      <c r="G85" s="7">
        <v>776700</v>
      </c>
      <c r="H85" s="7">
        <f t="shared" ref="H85:H90" si="14">E85/D85</f>
        <v>30127.462340672075</v>
      </c>
      <c r="I85" s="102">
        <f t="shared" ref="I85:I90" si="15">F85/D85</f>
        <v>0</v>
      </c>
      <c r="J85" s="102"/>
      <c r="K85" s="94">
        <f t="shared" ref="K85:K90" si="16">J85*D85</f>
        <v>0</v>
      </c>
      <c r="L85" s="2">
        <f t="shared" ref="L85:L90" si="17">I85+H85</f>
        <v>30127.462340672075</v>
      </c>
      <c r="M85" s="35"/>
    </row>
    <row r="86" spans="1:13" ht="43.2" x14ac:dyDescent="0.3">
      <c r="A86" s="39">
        <v>78</v>
      </c>
      <c r="B86" s="31" t="s">
        <v>32</v>
      </c>
      <c r="C86" s="30" t="s">
        <v>6</v>
      </c>
      <c r="D86" s="32">
        <v>5.61</v>
      </c>
      <c r="E86" s="52">
        <v>176015</v>
      </c>
      <c r="F86" s="52">
        <v>25073</v>
      </c>
      <c r="G86" s="7">
        <f t="shared" ref="G86:G89" si="18">F86+E86</f>
        <v>201088</v>
      </c>
      <c r="H86" s="7">
        <f t="shared" si="14"/>
        <v>31375.222816399284</v>
      </c>
      <c r="I86" s="102">
        <f t="shared" si="15"/>
        <v>4469.3404634581102</v>
      </c>
      <c r="J86" s="102"/>
      <c r="K86" s="94">
        <f t="shared" si="16"/>
        <v>0</v>
      </c>
      <c r="L86" s="2">
        <f t="shared" si="17"/>
        <v>35844.563279857393</v>
      </c>
      <c r="M86" s="35"/>
    </row>
    <row r="87" spans="1:13" ht="15.6" x14ac:dyDescent="0.3">
      <c r="A87" s="39">
        <v>79</v>
      </c>
      <c r="B87" s="33" t="s">
        <v>12</v>
      </c>
      <c r="C87" s="34"/>
      <c r="D87" s="32"/>
      <c r="E87" s="52"/>
      <c r="F87" s="52"/>
      <c r="G87" s="7"/>
      <c r="H87" s="7"/>
      <c r="I87" s="102"/>
      <c r="J87" s="102"/>
      <c r="K87" s="94">
        <f t="shared" si="16"/>
        <v>0</v>
      </c>
      <c r="L87" s="2"/>
      <c r="M87" s="35"/>
    </row>
    <row r="88" spans="1:13" ht="28.8" x14ac:dyDescent="0.3">
      <c r="A88" s="39">
        <v>80</v>
      </c>
      <c r="B88" s="31" t="s">
        <v>33</v>
      </c>
      <c r="C88" s="32" t="s">
        <v>10</v>
      </c>
      <c r="D88" s="32">
        <v>77.98</v>
      </c>
      <c r="E88" s="52">
        <v>1728550</v>
      </c>
      <c r="F88" s="52">
        <v>775000</v>
      </c>
      <c r="G88" s="7">
        <f t="shared" si="18"/>
        <v>2503550</v>
      </c>
      <c r="H88" s="7">
        <f t="shared" si="14"/>
        <v>22166.581174660168</v>
      </c>
      <c r="I88" s="102">
        <f t="shared" si="15"/>
        <v>9938.4457553218763</v>
      </c>
      <c r="J88" s="102"/>
      <c r="K88" s="94">
        <f t="shared" si="16"/>
        <v>0</v>
      </c>
      <c r="L88" s="2">
        <f t="shared" si="17"/>
        <v>32105.026929982043</v>
      </c>
      <c r="M88" s="35"/>
    </row>
    <row r="89" spans="1:13" ht="28.8" x14ac:dyDescent="0.3">
      <c r="A89" s="39">
        <v>81</v>
      </c>
      <c r="B89" s="31" t="s">
        <v>34</v>
      </c>
      <c r="C89" s="32" t="s">
        <v>6</v>
      </c>
      <c r="D89" s="30">
        <v>3.74</v>
      </c>
      <c r="E89" s="52">
        <v>117760</v>
      </c>
      <c r="F89" s="52">
        <v>16550</v>
      </c>
      <c r="G89" s="7">
        <f t="shared" si="18"/>
        <v>134310</v>
      </c>
      <c r="H89" s="7">
        <f t="shared" si="14"/>
        <v>31486.631016042778</v>
      </c>
      <c r="I89" s="102">
        <f t="shared" si="15"/>
        <v>4425.1336898395721</v>
      </c>
      <c r="J89" s="102"/>
      <c r="K89" s="94">
        <f t="shared" si="16"/>
        <v>0</v>
      </c>
      <c r="L89" s="2">
        <f t="shared" si="17"/>
        <v>35911.76470588235</v>
      </c>
      <c r="M89" s="35"/>
    </row>
    <row r="90" spans="1:13" ht="43.2" x14ac:dyDescent="0.3">
      <c r="A90" s="39">
        <v>82</v>
      </c>
      <c r="B90" s="31" t="s">
        <v>35</v>
      </c>
      <c r="C90" s="32" t="s">
        <v>6</v>
      </c>
      <c r="D90" s="4">
        <v>3.74</v>
      </c>
      <c r="E90" s="52">
        <v>121000</v>
      </c>
      <c r="F90" s="52">
        <v>20980</v>
      </c>
      <c r="G90" s="7">
        <f>E90+F90</f>
        <v>141980</v>
      </c>
      <c r="H90" s="7">
        <f t="shared" si="14"/>
        <v>32352.941176470587</v>
      </c>
      <c r="I90" s="102">
        <f t="shared" si="15"/>
        <v>5609.6256684491973</v>
      </c>
      <c r="J90" s="102"/>
      <c r="K90" s="94">
        <f t="shared" si="16"/>
        <v>0</v>
      </c>
      <c r="L90" s="2">
        <f t="shared" si="17"/>
        <v>37962.566844919784</v>
      </c>
      <c r="M90" s="35"/>
    </row>
    <row r="91" spans="1:13" ht="16.2" x14ac:dyDescent="0.3">
      <c r="A91" s="75"/>
      <c r="B91" s="82" t="s">
        <v>69</v>
      </c>
      <c r="C91" s="76"/>
      <c r="D91" s="77"/>
      <c r="E91" s="83">
        <f>E85+E86+E88+E89+E90</f>
        <v>2923325</v>
      </c>
      <c r="F91" s="83">
        <f>F85+F86+F88+F89+F90</f>
        <v>837603</v>
      </c>
      <c r="G91" s="78">
        <f>G85+G86+G88+G89+G90</f>
        <v>3757628</v>
      </c>
      <c r="H91" s="79"/>
      <c r="I91" s="80"/>
      <c r="J91" s="80"/>
      <c r="K91" s="80"/>
      <c r="L91" s="80"/>
      <c r="M91" s="81"/>
    </row>
    <row r="92" spans="1:13" x14ac:dyDescent="0.3">
      <c r="A92" s="84"/>
      <c r="B92" s="85" t="s">
        <v>70</v>
      </c>
      <c r="C92" s="40"/>
      <c r="D92" s="86"/>
      <c r="E92" s="87">
        <f>E82+E91</f>
        <v>35967523</v>
      </c>
      <c r="F92" s="87">
        <f>F82+F91</f>
        <v>48644634</v>
      </c>
      <c r="G92" s="88">
        <f>G82+G91</f>
        <v>84608857</v>
      </c>
      <c r="H92" s="41"/>
      <c r="I92" s="42"/>
      <c r="J92" s="42"/>
      <c r="K92" s="42"/>
      <c r="L92" s="42"/>
      <c r="M92" s="89"/>
    </row>
  </sheetData>
  <mergeCells count="10">
    <mergeCell ref="N1:N2"/>
    <mergeCell ref="M1:M2"/>
    <mergeCell ref="A1:A2"/>
    <mergeCell ref="B1:B2"/>
    <mergeCell ref="C1:C2"/>
    <mergeCell ref="D1:D2"/>
    <mergeCell ref="E1:F1"/>
    <mergeCell ref="G1:G2"/>
    <mergeCell ref="L1:L2"/>
    <mergeCell ref="H1:I1"/>
  </mergeCells>
  <pageMargins left="0.7" right="0.7" top="0.75" bottom="0.75" header="0.3" footer="0.3"/>
  <pageSetup paperSize="9" scale="62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Кушакова Надежда</dc:creator>
  <cp:lastModifiedBy>Admin</cp:lastModifiedBy>
  <cp:lastPrinted>2025-06-03T10:48:08Z</cp:lastPrinted>
  <dcterms:created xsi:type="dcterms:W3CDTF">2025-05-27T06:08:29Z</dcterms:created>
  <dcterms:modified xsi:type="dcterms:W3CDTF">2026-08-04T12:28:20Z</dcterms:modified>
</cp:coreProperties>
</file>