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Фундаменты под оборудование и плита пола цех М10\Раздел КЖ_М10_в25_compressed\"/>
    </mc:Choice>
  </mc:AlternateContent>
  <xr:revisionPtr revIDLastSave="0" documentId="8_{043A6A51-9A22-45FE-95B0-6C5A08F60AE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СО полы" sheetId="2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2" l="1"/>
  <c r="M7" i="2" l="1"/>
  <c r="M30" i="2"/>
  <c r="M3" i="2"/>
  <c r="M4" i="2"/>
  <c r="M5" i="2"/>
  <c r="M6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" i="2"/>
  <c r="I19" i="2"/>
  <c r="D22" i="2" l="1"/>
  <c r="L6" i="2"/>
  <c r="H6" i="2"/>
  <c r="E6" i="2"/>
  <c r="M28" i="2" l="1"/>
  <c r="I20" i="2"/>
  <c r="I21" i="2"/>
  <c r="I22" i="2"/>
  <c r="I30" i="2" s="1"/>
  <c r="I14" i="2"/>
  <c r="I15" i="2"/>
  <c r="I16" i="2"/>
  <c r="H17" i="2"/>
  <c r="I3" i="2"/>
  <c r="I4" i="2"/>
  <c r="I5" i="2"/>
  <c r="I7" i="2"/>
  <c r="I8" i="2"/>
  <c r="I9" i="2"/>
  <c r="I10" i="2"/>
  <c r="I11" i="2"/>
  <c r="I12" i="2"/>
  <c r="I2" i="2"/>
  <c r="F8" i="2" l="1"/>
  <c r="F3" i="2"/>
  <c r="F4" i="2"/>
  <c r="F5" i="2"/>
  <c r="F6" i="2"/>
  <c r="F7" i="2"/>
  <c r="F9" i="2"/>
  <c r="F10" i="2"/>
  <c r="F11" i="2"/>
  <c r="F12" i="2"/>
  <c r="F14" i="2"/>
  <c r="F15" i="2"/>
  <c r="F16" i="2"/>
  <c r="F20" i="2"/>
  <c r="F21" i="2"/>
  <c r="F22" i="2"/>
  <c r="F23" i="2"/>
  <c r="F25" i="2"/>
  <c r="F26" i="2"/>
  <c r="F27" i="2"/>
  <c r="F28" i="2"/>
  <c r="F2" i="2"/>
  <c r="E24" i="2"/>
  <c r="F24" i="2" s="1"/>
  <c r="E19" i="2"/>
  <c r="F19" i="2" s="1"/>
  <c r="F29" i="2" l="1"/>
</calcChain>
</file>

<file path=xl/sharedStrings.xml><?xml version="1.0" encoding="utf-8"?>
<sst xmlns="http://schemas.openxmlformats.org/spreadsheetml/2006/main" count="83" uniqueCount="60">
  <si>
    <t>Ед. изм.</t>
  </si>
  <si>
    <t>Объем / количество</t>
  </si>
  <si>
    <t>Песок по ГОСТ 8736-93</t>
  </si>
  <si>
    <t>куб.м.</t>
  </si>
  <si>
    <t>Щебень М400 по ГОСТ 8267-93</t>
  </si>
  <si>
    <t>Бетон кл. В7,5</t>
  </si>
  <si>
    <t>Мастика гидроизоляционная Технониколь №24 МГТН</t>
  </si>
  <si>
    <t>кг</t>
  </si>
  <si>
    <t>Пруток 1Ф-НД-10-А500С по ГОСТ 34028-2016</t>
  </si>
  <si>
    <t>Пруток 1Ф-НД-8-А500С по ГОСТ 34028-2016</t>
  </si>
  <si>
    <t>Пруток 1Ф-НД-12-А500С по ГОСТ 34028-2016</t>
  </si>
  <si>
    <t>Пруток 1Ф-НД-16-А500С по ГОСТ 34028-2016</t>
  </si>
  <si>
    <t>Пруток 1Ф-НД-8-А240С по ГОСТ 34028-2016</t>
  </si>
  <si>
    <t>Пруток 1Ф-НД-6-А240С по ГОСТ 34028-2016</t>
  </si>
  <si>
    <t>Уголок равнополочный 50х50х5 по ГОСТ 8509-93</t>
  </si>
  <si>
    <t>Гильза Ф159х4,5 по ГОСТ 10704-91</t>
  </si>
  <si>
    <t>Сталь рифленая толщ. 5 мм по ГОСТ 8568-57*</t>
  </si>
  <si>
    <t>Лоток бетонный ЛКБ Optima 300H350</t>
  </si>
  <si>
    <t>Крышка стальная Aguastok КС Optima 300 C250</t>
  </si>
  <si>
    <t>Топпинг серого цвета, расход 4,0 кг/м²</t>
  </si>
  <si>
    <t>Вспененный полиэтилен толщ. 8–10 мм для изоляционных швов</t>
  </si>
  <si>
    <t>Жгут Вилатерм Ф6 мм из вспененного полиэтилена</t>
  </si>
  <si>
    <t>п.м.</t>
  </si>
  <si>
    <t>ВИБРОФАМ SD10(12,5), полиуретановый эластомер</t>
  </si>
  <si>
    <t>кв.м.</t>
  </si>
  <si>
    <t>Шпаклевка композитная на основе портландцемента М400</t>
  </si>
  <si>
    <t>Герметик, расход 30 мл/м</t>
  </si>
  <si>
    <t>л</t>
  </si>
  <si>
    <t>Экструдированный полистирол</t>
  </si>
  <si>
    <t>Грунтовка MasterSeal P117</t>
  </si>
  <si>
    <t>Герметик MasterSeal CR171</t>
  </si>
  <si>
    <t>Бетон кл. В25</t>
  </si>
  <si>
    <t>Фундаментный болт М16х650</t>
  </si>
  <si>
    <t>шт</t>
  </si>
  <si>
    <t>№ п/п</t>
  </si>
  <si>
    <t>Наименование материала</t>
  </si>
  <si>
    <t>Примечание</t>
  </si>
  <si>
    <t>отсутствует в СО РД</t>
  </si>
  <si>
    <t xml:space="preserve">цена руб. с НДС </t>
  </si>
  <si>
    <t>сумма руб. с НДС</t>
  </si>
  <si>
    <t>QTP 1000 Эпоксидная грунтовка (24,4 кг)</t>
  </si>
  <si>
    <t>QTP® 4571 Высокоэластичный термостойкий полимерный
состав (комплект 21,8кг</t>
  </si>
  <si>
    <t>718 Герметик полиуретановый Sikaflex-718 Concrete Joint
(серый) (0,6 л)</t>
  </si>
  <si>
    <t>м2</t>
  </si>
  <si>
    <t>https://gflex.ru/catalog/vspenennyy_materialy/3768/?ysclid=mp2l5jv1d665818027</t>
  </si>
  <si>
    <t>ИТОГО руб с НДС</t>
  </si>
  <si>
    <r>
      <t xml:space="preserve">1-450 Sikafloor SynTop-450 (MasterTop 450) Natural 30 кг 73 230 кг. на 18 301 м2  цена </t>
    </r>
    <r>
      <rPr>
        <sz val="10"/>
        <color rgb="FFFF0000"/>
        <rFont val="Calibri"/>
        <family val="2"/>
        <charset val="204"/>
        <scheme val="minor"/>
      </rPr>
      <t>за кг 40,30 руб</t>
    </r>
    <r>
      <rPr>
        <sz val="10"/>
        <color theme="1"/>
        <rFont val="Calibri"/>
        <family val="2"/>
        <scheme val="minor"/>
      </rPr>
      <t xml:space="preserve">.  2-Средство для последующего ухода за бетоном Sikafloor® CC
721 (MasterTop C721) (бочка 170 кг) 1 870 кг на 18 301 м2 цена </t>
    </r>
    <r>
      <rPr>
        <sz val="10"/>
        <color rgb="FFFF0000"/>
        <rFont val="Calibri"/>
        <family val="2"/>
        <charset val="204"/>
        <scheme val="minor"/>
      </rPr>
      <t>за кг. 707,17 руб.</t>
    </r>
  </si>
  <si>
    <r>
      <t xml:space="preserve">Крышка чугунная </t>
    </r>
    <r>
      <rPr>
        <sz val="10"/>
        <color rgb="FFFF0000"/>
        <rFont val="Calibri"/>
        <family val="2"/>
        <charset val="204"/>
        <scheme val="minor"/>
      </rPr>
      <t>КЧ</t>
    </r>
    <r>
      <rPr>
        <sz val="10"/>
        <color theme="1"/>
        <rFont val="Calibri"/>
        <family val="2"/>
        <scheme val="minor"/>
      </rPr>
      <t xml:space="preserve"> Optima 300 D400 вес 17,9 кг. 2 крышки на один лоток </t>
    </r>
  </si>
  <si>
    <t xml:space="preserve">Шпаклевка цементная Боларс выравнивающая белая 25 кг Для приготовления 22 м³ готовой шпаклёвочной смеси потребуется примерно:
1400–1450 мешков по 25 кг
ориентировочно 1410 мешков — рабочий расчёт стоимость одного мешка 682 р. </t>
  </si>
  <si>
    <t>Расход мастики на один слой не более 1 кг/м2</t>
  </si>
  <si>
    <t>Стоимость с НДС</t>
  </si>
  <si>
    <t xml:space="preserve">объем факт </t>
  </si>
  <si>
    <t xml:space="preserve">Проволока </t>
  </si>
  <si>
    <t xml:space="preserve">примичание </t>
  </si>
  <si>
    <t>цена руб. с НДС факт</t>
  </si>
  <si>
    <t xml:space="preserve">цена руб. с ВХОД </t>
  </si>
  <si>
    <t>сумма руб.с НДС</t>
  </si>
  <si>
    <t xml:space="preserve">Замена на гравий М600 по требованию заказчика. </t>
  </si>
  <si>
    <t>15201 м2 по ценовой таблтце расход 3 кг на м2 равно 45603 кг.</t>
  </si>
  <si>
    <t>Фактический расход со слов Ерошеноко Юрия 1,17 кг на м2 в Три слоя т.е. ушло 6 ведер по 20 кг на 140 м2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</si>
</sst>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scheme val="minor"/>
    </font>
    <font>
      <sz val="12"/>
      <color rgb="FF92D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3" fontId="1" fillId="2" borderId="1" xfId="1" applyFont="1" applyFill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/>
    </xf>
    <xf numFmtId="43" fontId="2" fillId="0" borderId="0" xfId="1" applyFont="1" applyAlignment="1">
      <alignment horizontal="center" vertical="center"/>
    </xf>
    <xf numFmtId="43" fontId="2" fillId="0" borderId="1" xfId="1" applyFont="1" applyBorder="1" applyAlignment="1">
      <alignment horizontal="right" vertical="center"/>
    </xf>
    <xf numFmtId="43" fontId="2" fillId="0" borderId="1" xfId="1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3" fontId="2" fillId="0" borderId="0" xfId="1" applyFont="1" applyAlignment="1">
      <alignment vertical="center"/>
    </xf>
    <xf numFmtId="43" fontId="8" fillId="2" borderId="1" xfId="1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43" fontId="2" fillId="0" borderId="1" xfId="1" applyFont="1" applyBorder="1" applyAlignment="1">
      <alignment vertical="center"/>
    </xf>
    <xf numFmtId="43" fontId="2" fillId="2" borderId="1" xfId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4" fontId="2" fillId="2" borderId="1" xfId="0" applyNumberFormat="1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43" fontId="1" fillId="3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9" fontId="2" fillId="0" borderId="0" xfId="0" applyNumberFormat="1" applyFont="1" applyAlignment="1">
      <alignment vertical="center"/>
    </xf>
    <xf numFmtId="164" fontId="2" fillId="0" borderId="1" xfId="0" applyNumberFormat="1" applyFont="1" applyBorder="1" applyAlignment="1">
      <alignment vertical="center"/>
    </xf>
    <xf numFmtId="43" fontId="8" fillId="2" borderId="1" xfId="1" applyFont="1" applyFill="1" applyBorder="1" applyAlignment="1">
      <alignment horizontal="center" vertical="center"/>
    </xf>
    <xf numFmtId="43" fontId="9" fillId="0" borderId="1" xfId="1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43" fontId="2" fillId="4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3" fontId="2" fillId="4" borderId="1" xfId="1" applyFont="1" applyFill="1" applyBorder="1" applyAlignment="1">
      <alignment vertical="center"/>
    </xf>
    <xf numFmtId="164" fontId="2" fillId="0" borderId="0" xfId="0" applyNumberFormat="1" applyFont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A2EF1-038F-4CEA-9BD8-0BA9223470BF}">
  <sheetPr>
    <tabColor rgb="FFFFFF00"/>
  </sheetPr>
  <dimension ref="A1:O30"/>
  <sheetViews>
    <sheetView tabSelected="1" zoomScale="120" zoomScaleNormal="120" workbookViewId="0">
      <pane ySplit="1" topLeftCell="A2" activePane="bottomLeft" state="frozen"/>
      <selection pane="bottomLeft" activeCell="G6" sqref="G6"/>
    </sheetView>
  </sheetViews>
  <sheetFormatPr defaultColWidth="9.109375" defaultRowHeight="15.6" x14ac:dyDescent="0.3"/>
  <cols>
    <col min="1" max="1" width="7.33203125" style="1" bestFit="1" customWidth="1"/>
    <col min="2" max="2" width="64.77734375" style="1" bestFit="1" customWidth="1"/>
    <col min="3" max="3" width="8.88671875" style="5" bestFit="1" customWidth="1"/>
    <col min="4" max="4" width="12.77734375" style="10" bestFit="1" customWidth="1"/>
    <col min="5" max="5" width="17" style="10" hidden="1" customWidth="1"/>
    <col min="6" max="6" width="18" style="5" hidden="1" customWidth="1"/>
    <col min="7" max="7" width="44" style="5" customWidth="1"/>
    <col min="8" max="8" width="17.33203125" style="1" bestFit="1" customWidth="1"/>
    <col min="9" max="9" width="18.77734375" style="14" bestFit="1" customWidth="1"/>
    <col min="10" max="10" width="14.88671875" style="1" bestFit="1" customWidth="1"/>
    <col min="11" max="11" width="11.6640625" style="14" bestFit="1" customWidth="1"/>
    <col min="12" max="12" width="11.33203125" style="14" bestFit="1" customWidth="1"/>
    <col min="13" max="13" width="17.21875" style="1" bestFit="1" customWidth="1"/>
    <col min="14" max="14" width="47.6640625" style="1" customWidth="1"/>
    <col min="15" max="16384" width="9.109375" style="1"/>
  </cols>
  <sheetData>
    <row r="1" spans="1:15" s="6" customFormat="1" ht="46.8" x14ac:dyDescent="0.3">
      <c r="A1" s="7" t="s">
        <v>34</v>
      </c>
      <c r="B1" s="7" t="s">
        <v>35</v>
      </c>
      <c r="C1" s="7" t="s">
        <v>0</v>
      </c>
      <c r="D1" s="8" t="s">
        <v>1</v>
      </c>
      <c r="E1" s="8" t="s">
        <v>38</v>
      </c>
      <c r="F1" s="7" t="s">
        <v>39</v>
      </c>
      <c r="G1" s="7" t="s">
        <v>36</v>
      </c>
      <c r="H1" s="15" t="s">
        <v>55</v>
      </c>
      <c r="I1" s="34" t="s">
        <v>56</v>
      </c>
      <c r="J1" s="7" t="s">
        <v>36</v>
      </c>
      <c r="K1" s="30" t="s">
        <v>51</v>
      </c>
      <c r="L1" s="30" t="s">
        <v>54</v>
      </c>
      <c r="M1" s="29" t="s">
        <v>39</v>
      </c>
      <c r="N1" s="39" t="s">
        <v>53</v>
      </c>
    </row>
    <row r="2" spans="1:15" x14ac:dyDescent="0.3">
      <c r="A2" s="3">
        <v>1</v>
      </c>
      <c r="B2" s="2" t="s">
        <v>2</v>
      </c>
      <c r="C2" s="3" t="s">
        <v>3</v>
      </c>
      <c r="D2" s="9">
        <v>1882.6</v>
      </c>
      <c r="E2" s="9">
        <v>1100</v>
      </c>
      <c r="F2" s="4">
        <f>E2*D2</f>
        <v>2070860</v>
      </c>
      <c r="G2" s="16"/>
      <c r="H2" s="21">
        <v>1708</v>
      </c>
      <c r="I2" s="21">
        <f t="shared" ref="I2:I12" si="0">H2*D2</f>
        <v>3215480.8</v>
      </c>
      <c r="J2" s="2"/>
      <c r="K2" s="21"/>
      <c r="L2" s="35">
        <v>1200</v>
      </c>
      <c r="M2" s="33">
        <f>L2*D2</f>
        <v>2259120</v>
      </c>
    </row>
    <row r="3" spans="1:15" x14ac:dyDescent="0.3">
      <c r="A3" s="3">
        <v>2</v>
      </c>
      <c r="B3" s="2" t="s">
        <v>4</v>
      </c>
      <c r="C3" s="3" t="s">
        <v>3</v>
      </c>
      <c r="D3" s="9">
        <v>129.71</v>
      </c>
      <c r="E3" s="9">
        <v>2000</v>
      </c>
      <c r="F3" s="4">
        <f t="shared" ref="F3:F28" si="1">E3*D3</f>
        <v>259420.00000000003</v>
      </c>
      <c r="G3" s="17"/>
      <c r="H3" s="21">
        <v>5612</v>
      </c>
      <c r="I3" s="21">
        <f t="shared" si="0"/>
        <v>727932.52</v>
      </c>
      <c r="J3" s="2"/>
      <c r="K3" s="21"/>
      <c r="L3" s="35">
        <v>3900</v>
      </c>
      <c r="M3" s="33">
        <f t="shared" ref="M3:M27" si="2">L3*D3</f>
        <v>505869.00000000006</v>
      </c>
      <c r="N3" s="1" t="s">
        <v>57</v>
      </c>
    </row>
    <row r="4" spans="1:15" x14ac:dyDescent="0.3">
      <c r="A4" s="3">
        <v>3</v>
      </c>
      <c r="B4" s="2" t="s">
        <v>5</v>
      </c>
      <c r="C4" s="3" t="s">
        <v>3</v>
      </c>
      <c r="D4" s="9">
        <v>921.14</v>
      </c>
      <c r="E4" s="9">
        <v>6200</v>
      </c>
      <c r="F4" s="4">
        <f t="shared" si="1"/>
        <v>5711068</v>
      </c>
      <c r="G4" s="17"/>
      <c r="H4" s="21">
        <v>6832</v>
      </c>
      <c r="I4" s="21">
        <f t="shared" si="0"/>
        <v>6293228.4799999995</v>
      </c>
      <c r="J4" s="2"/>
      <c r="K4" s="21"/>
      <c r="L4" s="35">
        <v>6200</v>
      </c>
      <c r="M4" s="33">
        <f t="shared" si="2"/>
        <v>5711068</v>
      </c>
    </row>
    <row r="5" spans="1:15" x14ac:dyDescent="0.3">
      <c r="A5" s="3">
        <v>4</v>
      </c>
      <c r="B5" s="2" t="s">
        <v>31</v>
      </c>
      <c r="C5" s="3" t="s">
        <v>3</v>
      </c>
      <c r="D5" s="9">
        <v>5560.1</v>
      </c>
      <c r="E5" s="9">
        <v>7300</v>
      </c>
      <c r="F5" s="4">
        <f t="shared" si="1"/>
        <v>40588730</v>
      </c>
      <c r="G5" s="16"/>
      <c r="H5" s="21">
        <v>7948.6660000000002</v>
      </c>
      <c r="I5" s="21">
        <f t="shared" si="0"/>
        <v>44195377.8266</v>
      </c>
      <c r="J5" s="2"/>
      <c r="K5" s="21"/>
      <c r="L5" s="35">
        <v>7300</v>
      </c>
      <c r="M5" s="33">
        <f t="shared" si="2"/>
        <v>40588730</v>
      </c>
    </row>
    <row r="6" spans="1:15" ht="93.6" x14ac:dyDescent="0.3">
      <c r="A6" s="3">
        <v>5</v>
      </c>
      <c r="B6" s="2" t="s">
        <v>6</v>
      </c>
      <c r="C6" s="3" t="s">
        <v>7</v>
      </c>
      <c r="D6" s="37">
        <v>45603</v>
      </c>
      <c r="E6" s="9">
        <f>874.5/3</f>
        <v>291.5</v>
      </c>
      <c r="F6" s="4">
        <f t="shared" si="1"/>
        <v>13293274.5</v>
      </c>
      <c r="G6" t="s">
        <v>49</v>
      </c>
      <c r="H6" s="22">
        <f>780.8/3</f>
        <v>260.26666666666665</v>
      </c>
      <c r="I6" s="21">
        <f>H6*D6</f>
        <v>11868940.799999999</v>
      </c>
      <c r="J6" s="38" t="s">
        <v>58</v>
      </c>
      <c r="K6" s="21"/>
      <c r="L6" s="35">
        <f>570/3</f>
        <v>190</v>
      </c>
      <c r="M6" s="33">
        <f t="shared" si="2"/>
        <v>8664570</v>
      </c>
      <c r="N6" s="6" t="s">
        <v>59</v>
      </c>
    </row>
    <row r="7" spans="1:15" x14ac:dyDescent="0.3">
      <c r="A7" s="3">
        <v>6</v>
      </c>
      <c r="B7" s="2" t="s">
        <v>8</v>
      </c>
      <c r="C7" s="3" t="s">
        <v>7</v>
      </c>
      <c r="D7" s="9">
        <v>226193</v>
      </c>
      <c r="E7" s="9">
        <v>55.62</v>
      </c>
      <c r="F7" s="4">
        <f t="shared" si="1"/>
        <v>12580854.66</v>
      </c>
      <c r="G7" s="18"/>
      <c r="H7" s="2">
        <v>49.043999999999997</v>
      </c>
      <c r="I7" s="21">
        <f t="shared" si="0"/>
        <v>11093409.491999999</v>
      </c>
      <c r="J7" s="2"/>
      <c r="K7" s="21">
        <v>11403</v>
      </c>
      <c r="L7" s="36">
        <v>58.49</v>
      </c>
      <c r="M7" s="33">
        <f>L7*D7</f>
        <v>13230028.57</v>
      </c>
      <c r="N7" s="32"/>
      <c r="O7" s="41"/>
    </row>
    <row r="8" spans="1:15" x14ac:dyDescent="0.3">
      <c r="A8" s="3">
        <v>7</v>
      </c>
      <c r="B8" s="2" t="s">
        <v>9</v>
      </c>
      <c r="C8" s="3" t="s">
        <v>7</v>
      </c>
      <c r="D8" s="9">
        <v>3299.4</v>
      </c>
      <c r="E8" s="11">
        <v>61.8</v>
      </c>
      <c r="F8" s="4">
        <f>E8*D8</f>
        <v>203902.91999999998</v>
      </c>
      <c r="G8" s="16"/>
      <c r="H8" s="2">
        <v>49.044000000000004</v>
      </c>
      <c r="I8" s="21">
        <f t="shared" si="0"/>
        <v>161815.77360000001</v>
      </c>
      <c r="J8" s="2"/>
      <c r="K8" s="21">
        <v>2326</v>
      </c>
      <c r="L8" s="36">
        <v>59.49</v>
      </c>
      <c r="M8" s="33">
        <f t="shared" si="2"/>
        <v>196281.30600000001</v>
      </c>
      <c r="N8" s="32"/>
    </row>
    <row r="9" spans="1:15" x14ac:dyDescent="0.3">
      <c r="A9" s="3">
        <v>8</v>
      </c>
      <c r="B9" s="2" t="s">
        <v>10</v>
      </c>
      <c r="C9" s="3" t="s">
        <v>7</v>
      </c>
      <c r="D9" s="9">
        <v>1582.92</v>
      </c>
      <c r="E9" s="9">
        <v>53.55</v>
      </c>
      <c r="F9" s="4">
        <f t="shared" si="1"/>
        <v>84765.365999999995</v>
      </c>
      <c r="G9" s="16"/>
      <c r="H9" s="2">
        <v>49.044000000000004</v>
      </c>
      <c r="I9" s="21">
        <f t="shared" si="0"/>
        <v>77632.728480000005</v>
      </c>
      <c r="J9" s="2"/>
      <c r="K9" s="21"/>
      <c r="L9" s="36"/>
      <c r="M9" s="33">
        <f t="shared" si="2"/>
        <v>0</v>
      </c>
    </row>
    <row r="10" spans="1:15" x14ac:dyDescent="0.3">
      <c r="A10" s="3">
        <v>9</v>
      </c>
      <c r="B10" s="2" t="s">
        <v>11</v>
      </c>
      <c r="C10" s="3" t="s">
        <v>7</v>
      </c>
      <c r="D10" s="9">
        <v>3394.68</v>
      </c>
      <c r="E10" s="9">
        <v>53.04</v>
      </c>
      <c r="F10" s="4">
        <f t="shared" si="1"/>
        <v>180053.8272</v>
      </c>
      <c r="G10" s="16"/>
      <c r="H10" s="2">
        <v>49.044000000000004</v>
      </c>
      <c r="I10" s="21">
        <f t="shared" si="0"/>
        <v>166488.68592000002</v>
      </c>
      <c r="J10" s="2"/>
      <c r="K10" s="40">
        <v>4034</v>
      </c>
      <c r="L10" s="36">
        <v>56.49</v>
      </c>
      <c r="M10" s="33">
        <f t="shared" si="2"/>
        <v>191765.47320000001</v>
      </c>
    </row>
    <row r="11" spans="1:15" x14ac:dyDescent="0.3">
      <c r="A11" s="3">
        <v>10</v>
      </c>
      <c r="B11" s="2" t="s">
        <v>12</v>
      </c>
      <c r="C11" s="3" t="s">
        <v>7</v>
      </c>
      <c r="D11" s="9">
        <v>91.8</v>
      </c>
      <c r="E11" s="9">
        <v>58.9</v>
      </c>
      <c r="F11" s="4">
        <f t="shared" si="1"/>
        <v>5407.0199999999995</v>
      </c>
      <c r="G11" s="17"/>
      <c r="H11" s="2">
        <v>49.044000000000004</v>
      </c>
      <c r="I11" s="21">
        <f t="shared" si="0"/>
        <v>4502.2392</v>
      </c>
      <c r="J11" s="2"/>
      <c r="K11" s="21"/>
      <c r="L11" s="36"/>
      <c r="M11" s="33">
        <f t="shared" si="2"/>
        <v>0</v>
      </c>
    </row>
    <row r="12" spans="1:15" x14ac:dyDescent="0.3">
      <c r="A12" s="3">
        <v>11</v>
      </c>
      <c r="B12" s="2" t="s">
        <v>13</v>
      </c>
      <c r="C12" s="3" t="s">
        <v>7</v>
      </c>
      <c r="D12" s="9">
        <v>5.4</v>
      </c>
      <c r="E12" s="9">
        <v>57.87</v>
      </c>
      <c r="F12" s="4">
        <f t="shared" si="1"/>
        <v>312.49799999999999</v>
      </c>
      <c r="G12" s="17"/>
      <c r="H12" s="2">
        <v>49.044000000000004</v>
      </c>
      <c r="I12" s="21">
        <f t="shared" si="0"/>
        <v>264.83760000000007</v>
      </c>
      <c r="J12" s="2"/>
      <c r="K12" s="21"/>
      <c r="L12" s="36"/>
      <c r="M12" s="33">
        <f t="shared" si="2"/>
        <v>0</v>
      </c>
    </row>
    <row r="13" spans="1:15" x14ac:dyDescent="0.3">
      <c r="A13" s="3"/>
      <c r="B13" s="2" t="s">
        <v>52</v>
      </c>
      <c r="C13" s="3" t="s">
        <v>7</v>
      </c>
      <c r="D13" s="1"/>
      <c r="E13" s="9"/>
      <c r="F13" s="4"/>
      <c r="G13" s="17"/>
      <c r="H13" s="2">
        <v>0</v>
      </c>
      <c r="I13" s="21"/>
      <c r="J13" s="2"/>
      <c r="K13" s="9">
        <v>100</v>
      </c>
      <c r="L13" s="36">
        <v>89.39</v>
      </c>
      <c r="M13" s="33">
        <f t="shared" si="2"/>
        <v>0</v>
      </c>
    </row>
    <row r="14" spans="1:15" x14ac:dyDescent="0.3">
      <c r="A14" s="3">
        <v>12</v>
      </c>
      <c r="B14" s="2" t="s">
        <v>14</v>
      </c>
      <c r="C14" s="3" t="s">
        <v>7</v>
      </c>
      <c r="D14" s="9">
        <v>95.31</v>
      </c>
      <c r="E14" s="9">
        <v>55.6</v>
      </c>
      <c r="F14" s="4">
        <f t="shared" si="1"/>
        <v>5299.2359999999999</v>
      </c>
      <c r="G14" s="17"/>
      <c r="H14" s="2">
        <v>49.044000000000004</v>
      </c>
      <c r="I14" s="21">
        <f t="shared" ref="I14:I22" si="3">H14*D14</f>
        <v>4674.3836400000009</v>
      </c>
      <c r="J14" s="2"/>
      <c r="K14" s="21"/>
      <c r="L14" s="21"/>
      <c r="M14" s="33">
        <f t="shared" si="2"/>
        <v>0</v>
      </c>
    </row>
    <row r="15" spans="1:15" x14ac:dyDescent="0.3">
      <c r="A15" s="3">
        <v>13</v>
      </c>
      <c r="B15" s="2" t="s">
        <v>15</v>
      </c>
      <c r="C15" s="3" t="s">
        <v>7</v>
      </c>
      <c r="D15" s="9">
        <v>17.149999999999999</v>
      </c>
      <c r="E15" s="9">
        <v>2950</v>
      </c>
      <c r="F15" s="4">
        <f t="shared" si="1"/>
        <v>50592.499999999993</v>
      </c>
      <c r="G15" s="17"/>
      <c r="H15" s="2">
        <v>49.044000000000004</v>
      </c>
      <c r="I15" s="21">
        <f t="shared" si="3"/>
        <v>841.1046</v>
      </c>
      <c r="J15" s="2"/>
      <c r="K15" s="21"/>
      <c r="L15" s="21"/>
      <c r="M15" s="33">
        <f t="shared" si="2"/>
        <v>0</v>
      </c>
    </row>
    <row r="16" spans="1:15" x14ac:dyDescent="0.3">
      <c r="A16" s="3">
        <v>14</v>
      </c>
      <c r="B16" s="2" t="s">
        <v>16</v>
      </c>
      <c r="C16" s="3" t="s">
        <v>7</v>
      </c>
      <c r="D16" s="9">
        <v>8.75</v>
      </c>
      <c r="E16" s="9">
        <v>62.61</v>
      </c>
      <c r="F16" s="4">
        <f t="shared" si="1"/>
        <v>547.83749999999998</v>
      </c>
      <c r="G16" s="17"/>
      <c r="H16" s="2">
        <v>67.124400000000009</v>
      </c>
      <c r="I16" s="21">
        <f t="shared" si="3"/>
        <v>587.33850000000007</v>
      </c>
      <c r="J16" s="2"/>
      <c r="K16" s="21"/>
      <c r="L16" s="21"/>
      <c r="M16" s="33">
        <f t="shared" si="2"/>
        <v>0</v>
      </c>
    </row>
    <row r="17" spans="1:14" x14ac:dyDescent="0.3">
      <c r="A17" s="23">
        <v>15</v>
      </c>
      <c r="B17" s="24" t="s">
        <v>17</v>
      </c>
      <c r="C17" s="23" t="s">
        <v>22</v>
      </c>
      <c r="D17" s="26">
        <v>1750.6</v>
      </c>
      <c r="E17" s="26">
        <v>5874.07</v>
      </c>
      <c r="F17" s="25"/>
      <c r="G17" s="27"/>
      <c r="H17" s="26">
        <f>5874.07/1.22</f>
        <v>4814.811475409836</v>
      </c>
      <c r="I17" s="22"/>
      <c r="J17" s="24"/>
      <c r="K17" s="21"/>
      <c r="L17" s="21"/>
      <c r="M17" s="33">
        <f t="shared" si="2"/>
        <v>0</v>
      </c>
    </row>
    <row r="18" spans="1:14" ht="27.6" x14ac:dyDescent="0.3">
      <c r="A18" s="23">
        <v>16</v>
      </c>
      <c r="B18" s="24" t="s">
        <v>18</v>
      </c>
      <c r="C18" s="23" t="s">
        <v>7</v>
      </c>
      <c r="D18" s="26">
        <v>52518</v>
      </c>
      <c r="E18" s="26">
        <v>373.16</v>
      </c>
      <c r="F18" s="25"/>
      <c r="G18" s="28" t="s">
        <v>47</v>
      </c>
      <c r="H18" s="26">
        <v>305.87</v>
      </c>
      <c r="I18" s="22"/>
      <c r="J18" s="24"/>
      <c r="K18" s="21"/>
      <c r="L18" s="21"/>
      <c r="M18" s="33">
        <f t="shared" si="2"/>
        <v>0</v>
      </c>
    </row>
    <row r="19" spans="1:14" ht="82.8" x14ac:dyDescent="0.3">
      <c r="A19" s="3">
        <v>17</v>
      </c>
      <c r="B19" s="2" t="s">
        <v>19</v>
      </c>
      <c r="C19" s="3" t="s">
        <v>24</v>
      </c>
      <c r="D19" s="37">
        <v>15201</v>
      </c>
      <c r="E19" s="12">
        <f>(161.25+72.26)*1.03</f>
        <v>240.5153</v>
      </c>
      <c r="F19" s="4">
        <f t="shared" si="1"/>
        <v>3656073.0753000001</v>
      </c>
      <c r="G19" s="19" t="s">
        <v>46</v>
      </c>
      <c r="H19" s="12">
        <v>369.57459999999998</v>
      </c>
      <c r="I19" s="21">
        <f>H19*D19</f>
        <v>5617903.4945999999</v>
      </c>
      <c r="J19" s="2"/>
      <c r="K19" s="21"/>
      <c r="L19" s="35">
        <v>288</v>
      </c>
      <c r="M19" s="33">
        <f t="shared" si="2"/>
        <v>4377888</v>
      </c>
    </row>
    <row r="20" spans="1:14" x14ac:dyDescent="0.3">
      <c r="A20" s="3">
        <v>18</v>
      </c>
      <c r="B20" s="2" t="s">
        <v>20</v>
      </c>
      <c r="C20" s="3" t="s">
        <v>24</v>
      </c>
      <c r="D20" s="9">
        <v>1350.5</v>
      </c>
      <c r="E20" s="9">
        <v>88</v>
      </c>
      <c r="F20" s="4">
        <f t="shared" si="1"/>
        <v>118844</v>
      </c>
      <c r="G20" s="17" t="s">
        <v>43</v>
      </c>
      <c r="H20" s="2">
        <v>0</v>
      </c>
      <c r="I20" s="21">
        <f t="shared" si="3"/>
        <v>0</v>
      </c>
      <c r="J20" s="2"/>
      <c r="K20" s="21"/>
      <c r="L20" s="21"/>
      <c r="M20" s="33">
        <f t="shared" si="2"/>
        <v>0</v>
      </c>
    </row>
    <row r="21" spans="1:14" x14ac:dyDescent="0.3">
      <c r="A21" s="3">
        <v>19</v>
      </c>
      <c r="B21" s="2" t="s">
        <v>21</v>
      </c>
      <c r="C21" s="3" t="s">
        <v>22</v>
      </c>
      <c r="D21" s="9">
        <v>4826.8</v>
      </c>
      <c r="E21" s="9">
        <v>2.2999999999999998</v>
      </c>
      <c r="F21" s="4">
        <f t="shared" si="1"/>
        <v>11101.64</v>
      </c>
      <c r="G21" s="16"/>
      <c r="H21" s="2">
        <v>0</v>
      </c>
      <c r="I21" s="21">
        <f t="shared" si="3"/>
        <v>0</v>
      </c>
      <c r="J21" s="2"/>
      <c r="K21" s="21"/>
      <c r="L21" s="21"/>
      <c r="M21" s="33">
        <f t="shared" si="2"/>
        <v>0</v>
      </c>
      <c r="N21" s="2" t="s">
        <v>44</v>
      </c>
    </row>
    <row r="22" spans="1:14" x14ac:dyDescent="0.3">
      <c r="A22" s="3">
        <v>20</v>
      </c>
      <c r="B22" s="2" t="s">
        <v>23</v>
      </c>
      <c r="C22" s="3" t="s">
        <v>24</v>
      </c>
      <c r="D22" s="9">
        <f>54-18</f>
        <v>36</v>
      </c>
      <c r="E22" s="9">
        <v>9600</v>
      </c>
      <c r="F22" s="4">
        <f t="shared" si="1"/>
        <v>345600</v>
      </c>
      <c r="G22" s="17"/>
      <c r="H22" s="12">
        <v>11687.6</v>
      </c>
      <c r="I22" s="21">
        <f t="shared" si="3"/>
        <v>420753.60000000003</v>
      </c>
      <c r="J22" s="2"/>
      <c r="K22" s="21">
        <v>36</v>
      </c>
      <c r="L22" s="35">
        <v>10152.799999999999</v>
      </c>
      <c r="M22" s="33">
        <f t="shared" si="2"/>
        <v>365500.8</v>
      </c>
      <c r="N22" s="2"/>
    </row>
    <row r="23" spans="1:14" ht="82.8" x14ac:dyDescent="0.3">
      <c r="A23" s="3">
        <v>21</v>
      </c>
      <c r="B23" s="2" t="s">
        <v>25</v>
      </c>
      <c r="C23" s="3" t="s">
        <v>3</v>
      </c>
      <c r="D23" s="9">
        <v>21.7</v>
      </c>
      <c r="E23" s="9">
        <v>44350</v>
      </c>
      <c r="F23" s="4">
        <f t="shared" si="1"/>
        <v>962395</v>
      </c>
      <c r="G23" s="19" t="s">
        <v>48</v>
      </c>
      <c r="H23" s="2">
        <v>0</v>
      </c>
      <c r="I23" s="21"/>
      <c r="J23" s="31"/>
      <c r="K23" s="21"/>
      <c r="L23" s="21"/>
      <c r="M23" s="33">
        <f t="shared" si="2"/>
        <v>0</v>
      </c>
    </row>
    <row r="24" spans="1:14" ht="41.4" x14ac:dyDescent="0.3">
      <c r="A24" s="3">
        <v>22</v>
      </c>
      <c r="B24" s="2" t="s">
        <v>26</v>
      </c>
      <c r="C24" s="3" t="s">
        <v>27</v>
      </c>
      <c r="D24" s="9">
        <v>144.80000000000001</v>
      </c>
      <c r="E24" s="12">
        <f>715.23*2</f>
        <v>1430.46</v>
      </c>
      <c r="F24" s="4">
        <f t="shared" si="1"/>
        <v>207130.60800000001</v>
      </c>
      <c r="G24" s="19" t="s">
        <v>42</v>
      </c>
      <c r="H24" s="2">
        <v>0</v>
      </c>
      <c r="I24" s="21"/>
      <c r="J24" s="2"/>
      <c r="K24" s="21"/>
      <c r="L24" s="21"/>
      <c r="M24" s="33">
        <f t="shared" si="2"/>
        <v>0</v>
      </c>
    </row>
    <row r="25" spans="1:14" x14ac:dyDescent="0.3">
      <c r="A25" s="3">
        <v>23</v>
      </c>
      <c r="B25" s="2" t="s">
        <v>28</v>
      </c>
      <c r="C25" s="3" t="s">
        <v>3</v>
      </c>
      <c r="D25" s="9">
        <v>1.52</v>
      </c>
      <c r="E25" s="9">
        <v>11000</v>
      </c>
      <c r="F25" s="4">
        <f t="shared" si="1"/>
        <v>16720</v>
      </c>
      <c r="G25" s="19"/>
      <c r="H25" s="2">
        <v>0</v>
      </c>
      <c r="I25" s="21"/>
      <c r="J25" s="2"/>
      <c r="K25" s="21"/>
      <c r="L25" s="21"/>
      <c r="M25" s="33">
        <f t="shared" si="2"/>
        <v>0</v>
      </c>
    </row>
    <row r="26" spans="1:14" x14ac:dyDescent="0.3">
      <c r="A26" s="3">
        <v>24</v>
      </c>
      <c r="B26" s="2" t="s">
        <v>29</v>
      </c>
      <c r="C26" s="3" t="s">
        <v>27</v>
      </c>
      <c r="D26" s="9">
        <v>4.4000000000000004</v>
      </c>
      <c r="E26" s="9">
        <v>5214</v>
      </c>
      <c r="F26" s="4">
        <f t="shared" si="1"/>
        <v>22941.600000000002</v>
      </c>
      <c r="G26" s="19" t="s">
        <v>40</v>
      </c>
      <c r="H26" s="2">
        <v>0</v>
      </c>
      <c r="I26" s="21"/>
      <c r="J26" s="2"/>
      <c r="K26" s="21"/>
      <c r="L26" s="21"/>
      <c r="M26" s="33">
        <f t="shared" si="2"/>
        <v>0</v>
      </c>
    </row>
    <row r="27" spans="1:14" ht="41.4" x14ac:dyDescent="0.3">
      <c r="A27" s="3">
        <v>25</v>
      </c>
      <c r="B27" s="2" t="s">
        <v>30</v>
      </c>
      <c r="C27" s="3" t="s">
        <v>27</v>
      </c>
      <c r="D27" s="9">
        <v>105.05</v>
      </c>
      <c r="E27" s="9">
        <v>1862.05</v>
      </c>
      <c r="F27" s="4">
        <f t="shared" si="1"/>
        <v>195608.35249999998</v>
      </c>
      <c r="G27" s="19" t="s">
        <v>41</v>
      </c>
      <c r="H27" s="2">
        <v>0</v>
      </c>
      <c r="I27" s="21"/>
      <c r="J27" s="2"/>
      <c r="K27" s="21"/>
      <c r="L27" s="21"/>
      <c r="M27" s="33">
        <f t="shared" si="2"/>
        <v>0</v>
      </c>
    </row>
    <row r="28" spans="1:14" x14ac:dyDescent="0.3">
      <c r="A28" s="3">
        <v>26</v>
      </c>
      <c r="B28" s="2" t="s">
        <v>32</v>
      </c>
      <c r="C28" s="3" t="s">
        <v>33</v>
      </c>
      <c r="D28" s="9">
        <v>0</v>
      </c>
      <c r="E28" s="9"/>
      <c r="F28" s="4">
        <f t="shared" si="1"/>
        <v>0</v>
      </c>
      <c r="G28" s="20" t="s">
        <v>37</v>
      </c>
      <c r="H28" s="2">
        <v>0</v>
      </c>
      <c r="I28" s="21"/>
      <c r="J28" s="2"/>
      <c r="K28" s="21"/>
      <c r="L28" s="21"/>
      <c r="M28" s="33">
        <f t="shared" ref="M28" si="4">L28*K28</f>
        <v>0</v>
      </c>
    </row>
    <row r="29" spans="1:14" x14ac:dyDescent="0.3">
      <c r="B29" s="1" t="s">
        <v>45</v>
      </c>
      <c r="F29" s="13">
        <f>SUM(F2:F28)</f>
        <v>80571502.640499979</v>
      </c>
    </row>
    <row r="30" spans="1:14" x14ac:dyDescent="0.3">
      <c r="H30" s="1" t="s">
        <v>50</v>
      </c>
      <c r="I30" s="14">
        <f>SUM(I2:I28)</f>
        <v>83849834.104739964</v>
      </c>
      <c r="M30" s="41">
        <f>SUM(M2:M28)</f>
        <v>76090821.149199978</v>
      </c>
    </row>
  </sheetData>
  <phoneticPr fontId="3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 полы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2026-07-20T06:36:06Z</dcterms:modified>
</cp:coreProperties>
</file>