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! М10\.дс 2\Исполнительные сметы\Фундаменты под станок ОЦ Рита SMX3100ST\"/>
    </mc:Choice>
  </mc:AlternateContent>
  <xr:revisionPtr revIDLastSave="0" documentId="13_ncr:1_{A5DAF867-9088-464C-A77D-952C36903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ОР (КОЛОМНА)" sheetId="6" r:id="rId1"/>
    <sheet name="ВОР (как пример)" sheetId="5" r:id="rId2"/>
    <sheet name="ВДЦ-ОБРАЗЕЦ" sheetId="4" state="hidden" r:id="rId3"/>
  </sheets>
  <definedNames>
    <definedName name="_xlnm.Print_Area" localSheetId="0">'ВОР (КОЛОМНА)'!$A$1:$G$16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6" l="1"/>
  <c r="E52" i="5" l="1"/>
  <c r="E51" i="5"/>
  <c r="E50" i="5"/>
  <c r="E44" i="5"/>
  <c r="E42" i="5"/>
  <c r="E24" i="5"/>
  <c r="E23" i="5"/>
  <c r="E21" i="5"/>
  <c r="E22" i="5" s="1"/>
  <c r="E19" i="5"/>
  <c r="E20" i="5" s="1"/>
  <c r="A19" i="5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E18" i="5"/>
  <c r="E14" i="5"/>
  <c r="E12" i="5"/>
  <c r="G12" i="4" l="1"/>
  <c r="G14" i="4"/>
  <c r="G15" i="4"/>
  <c r="H15" i="4" s="1"/>
  <c r="J15" i="4" s="1"/>
  <c r="G16" i="4"/>
  <c r="H16" i="4"/>
  <c r="G19" i="4"/>
  <c r="H19" i="4" s="1"/>
  <c r="G21" i="4"/>
  <c r="H21" i="4" s="1"/>
  <c r="J21" i="4" s="1"/>
  <c r="G23" i="4"/>
  <c r="H23" i="4" s="1"/>
  <c r="G24" i="4"/>
  <c r="H24" i="4" s="1"/>
  <c r="J24" i="4" s="1"/>
  <c r="K24" i="4" s="1"/>
  <c r="G25" i="4"/>
  <c r="H25" i="4"/>
  <c r="G26" i="4"/>
  <c r="H26" i="4" s="1"/>
  <c r="J26" i="4" s="1"/>
  <c r="K26" i="4" s="1"/>
  <c r="G27" i="4"/>
  <c r="G28" i="4"/>
  <c r="H28" i="4" s="1"/>
  <c r="J28" i="4" s="1"/>
  <c r="K28" i="4" s="1"/>
  <c r="G29" i="4"/>
  <c r="H29" i="4" s="1"/>
  <c r="G30" i="4"/>
  <c r="H30" i="4" s="1"/>
  <c r="J30" i="4" s="1"/>
  <c r="G31" i="4"/>
  <c r="H31" i="4" s="1"/>
  <c r="G32" i="4"/>
  <c r="H32" i="4" s="1"/>
  <c r="J32" i="4" s="1"/>
  <c r="K32" i="4" s="1"/>
  <c r="G33" i="4"/>
  <c r="H33" i="4"/>
  <c r="J33" i="4" s="1"/>
  <c r="K33" i="4" s="1"/>
  <c r="M33" i="4" s="1"/>
  <c r="P33" i="4" s="1"/>
  <c r="G34" i="4"/>
  <c r="H34" i="4"/>
  <c r="J34" i="4" s="1"/>
  <c r="K34" i="4" s="1"/>
  <c r="G35" i="4"/>
  <c r="H35" i="4" s="1"/>
  <c r="G36" i="4"/>
  <c r="H36" i="4" s="1"/>
  <c r="J36" i="4" s="1"/>
  <c r="G37" i="4"/>
  <c r="H37" i="4" s="1"/>
  <c r="G38" i="4"/>
  <c r="H38" i="4" s="1"/>
  <c r="J38" i="4" s="1"/>
  <c r="K38" i="4" s="1"/>
  <c r="M38" i="4" s="1"/>
  <c r="P38" i="4" s="1"/>
  <c r="G39" i="4"/>
  <c r="H39" i="4" s="1"/>
  <c r="G40" i="4"/>
  <c r="G41" i="4"/>
  <c r="H41" i="4" s="1"/>
  <c r="G42" i="4"/>
  <c r="H42" i="4"/>
  <c r="J42" i="4" s="1"/>
  <c r="G43" i="4"/>
  <c r="H43" i="4"/>
  <c r="J43" i="4" s="1"/>
  <c r="K43" i="4" s="1"/>
  <c r="G44" i="4"/>
  <c r="H44" i="4" s="1"/>
  <c r="G45" i="4"/>
  <c r="H45" i="4" s="1"/>
  <c r="J45" i="4" s="1"/>
  <c r="G46" i="4"/>
  <c r="H46" i="4" s="1"/>
  <c r="J46" i="4" s="1"/>
  <c r="K46" i="4" s="1"/>
  <c r="G48" i="4"/>
  <c r="G49" i="4"/>
  <c r="H49" i="4" s="1"/>
  <c r="J49" i="4" s="1"/>
  <c r="K49" i="4" s="1"/>
  <c r="G50" i="4"/>
  <c r="H50" i="4" s="1"/>
  <c r="J50" i="4" s="1"/>
  <c r="K50" i="4" s="1"/>
  <c r="G51" i="4"/>
  <c r="G52" i="4"/>
  <c r="G9" i="4"/>
  <c r="G10" i="4"/>
  <c r="H10" i="4" s="1"/>
  <c r="J10" i="4" s="1"/>
  <c r="K10" i="4" s="1"/>
  <c r="G11" i="4"/>
  <c r="G13" i="4"/>
  <c r="G17" i="4"/>
  <c r="H17" i="4" s="1"/>
  <c r="G18" i="4"/>
  <c r="G20" i="4"/>
  <c r="H20" i="4" s="1"/>
  <c r="G22" i="4"/>
  <c r="H22" i="4" s="1"/>
  <c r="J22" i="4" s="1"/>
  <c r="K22" i="4" s="1"/>
  <c r="G47" i="4"/>
  <c r="H47" i="4" s="1"/>
  <c r="A18" i="4"/>
  <c r="A19" i="4" s="1"/>
  <c r="A20" i="4" s="1"/>
  <c r="A21" i="4" s="1"/>
  <c r="A22" i="4" s="1"/>
  <c r="A23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G53" i="4" l="1"/>
  <c r="L46" i="4"/>
  <c r="L34" i="4"/>
  <c r="J16" i="4"/>
  <c r="K16" i="4" s="1"/>
  <c r="M16" i="4" s="1"/>
  <c r="P16" i="4" s="1"/>
  <c r="Q16" i="4" s="1"/>
  <c r="M46" i="4"/>
  <c r="P46" i="4" s="1"/>
  <c r="J44" i="4"/>
  <c r="K44" i="4" s="1"/>
  <c r="M44" i="4" s="1"/>
  <c r="P44" i="4" s="1"/>
  <c r="Q44" i="4" s="1"/>
  <c r="L36" i="4"/>
  <c r="K36" i="4"/>
  <c r="M36" i="4" s="1"/>
  <c r="P36" i="4" s="1"/>
  <c r="L42" i="4"/>
  <c r="K42" i="4"/>
  <c r="M42" i="4" s="1"/>
  <c r="P42" i="4" s="1"/>
  <c r="Q42" i="4" s="1"/>
  <c r="M34" i="4"/>
  <c r="P34" i="4" s="1"/>
  <c r="Q34" i="4" s="1"/>
  <c r="M26" i="4"/>
  <c r="P26" i="4" s="1"/>
  <c r="Q26" i="4" s="1"/>
  <c r="M50" i="4"/>
  <c r="P50" i="4" s="1"/>
  <c r="Q50" i="4" s="1"/>
  <c r="L49" i="4"/>
  <c r="M22" i="4"/>
  <c r="P22" i="4" s="1"/>
  <c r="L22" i="4"/>
  <c r="H51" i="4"/>
  <c r="J19" i="4"/>
  <c r="K19" i="4" s="1"/>
  <c r="M19" i="4" s="1"/>
  <c r="P19" i="4" s="1"/>
  <c r="J20" i="4"/>
  <c r="K20" i="4" s="1"/>
  <c r="M20" i="4" s="1"/>
  <c r="P20" i="4" s="1"/>
  <c r="Q33" i="4"/>
  <c r="Q38" i="4"/>
  <c r="M32" i="4"/>
  <c r="P32" i="4" s="1"/>
  <c r="J31" i="4"/>
  <c r="K31" i="4" s="1"/>
  <c r="M31" i="4" s="1"/>
  <c r="P31" i="4" s="1"/>
  <c r="H13" i="4"/>
  <c r="L30" i="4"/>
  <c r="K30" i="4"/>
  <c r="M30" i="4" s="1"/>
  <c r="P30" i="4" s="1"/>
  <c r="H12" i="4"/>
  <c r="H11" i="4"/>
  <c r="L43" i="4"/>
  <c r="Q46" i="4"/>
  <c r="K15" i="4"/>
  <c r="M15" i="4" s="1"/>
  <c r="P15" i="4" s="1"/>
  <c r="L15" i="4"/>
  <c r="Q22" i="4"/>
  <c r="H27" i="4"/>
  <c r="M49" i="4"/>
  <c r="P49" i="4" s="1"/>
  <c r="H18" i="4"/>
  <c r="K45" i="4"/>
  <c r="M45" i="4" s="1"/>
  <c r="P45" i="4" s="1"/>
  <c r="L45" i="4"/>
  <c r="M10" i="4"/>
  <c r="P10" i="4" s="1"/>
  <c r="L26" i="4"/>
  <c r="L10" i="4"/>
  <c r="H40" i="4"/>
  <c r="L33" i="4"/>
  <c r="K21" i="4"/>
  <c r="M21" i="4" s="1"/>
  <c r="P21" i="4" s="1"/>
  <c r="L21" i="4"/>
  <c r="J17" i="4"/>
  <c r="K17" i="4" s="1"/>
  <c r="M17" i="4" s="1"/>
  <c r="P17" i="4" s="1"/>
  <c r="H9" i="4"/>
  <c r="L32" i="4"/>
  <c r="M24" i="4"/>
  <c r="P24" i="4" s="1"/>
  <c r="J39" i="4"/>
  <c r="K39" i="4" s="1"/>
  <c r="M39" i="4" s="1"/>
  <c r="P39" i="4" s="1"/>
  <c r="H52" i="4"/>
  <c r="L38" i="4"/>
  <c r="L24" i="4"/>
  <c r="M28" i="4"/>
  <c r="P28" i="4" s="1"/>
  <c r="L28" i="4"/>
  <c r="J47" i="4"/>
  <c r="H14" i="4"/>
  <c r="M43" i="4"/>
  <c r="P43" i="4" s="1"/>
  <c r="J37" i="4"/>
  <c r="K37" i="4" s="1"/>
  <c r="M37" i="4" s="1"/>
  <c r="P37" i="4" s="1"/>
  <c r="L50" i="4"/>
  <c r="J25" i="4"/>
  <c r="K25" i="4" s="1"/>
  <c r="M25" i="4" s="1"/>
  <c r="P25" i="4" s="1"/>
  <c r="J41" i="4"/>
  <c r="J35" i="4"/>
  <c r="J29" i="4"/>
  <c r="J23" i="4"/>
  <c r="H48" i="4"/>
  <c r="H53" i="4" l="1"/>
  <c r="L16" i="4"/>
  <c r="L44" i="4"/>
  <c r="L20" i="4"/>
  <c r="L31" i="4"/>
  <c r="L25" i="4"/>
  <c r="L19" i="4"/>
  <c r="J51" i="4"/>
  <c r="L17" i="4"/>
  <c r="Q30" i="4"/>
  <c r="Q39" i="4"/>
  <c r="Q19" i="4"/>
  <c r="Q31" i="4"/>
  <c r="Q37" i="4"/>
  <c r="S26" i="4"/>
  <c r="K47" i="4"/>
  <c r="M47" i="4" s="1"/>
  <c r="P47" i="4" s="1"/>
  <c r="L47" i="4"/>
  <c r="Q15" i="4"/>
  <c r="Q49" i="4"/>
  <c r="S34" i="4"/>
  <c r="L39" i="4"/>
  <c r="S16" i="4"/>
  <c r="Q36" i="4"/>
  <c r="J9" i="4"/>
  <c r="J40" i="4"/>
  <c r="S44" i="4"/>
  <c r="S38" i="4"/>
  <c r="J48" i="4"/>
  <c r="Q43" i="4"/>
  <c r="J27" i="4"/>
  <c r="S50" i="4"/>
  <c r="J12" i="4"/>
  <c r="Q24" i="4"/>
  <c r="K29" i="4"/>
  <c r="M29" i="4" s="1"/>
  <c r="P29" i="4" s="1"/>
  <c r="L29" i="4"/>
  <c r="Q45" i="4"/>
  <c r="J18" i="4"/>
  <c r="Q32" i="4"/>
  <c r="K23" i="4"/>
  <c r="M23" i="4" s="1"/>
  <c r="P23" i="4" s="1"/>
  <c r="L23" i="4"/>
  <c r="Q17" i="4"/>
  <c r="J13" i="4"/>
  <c r="K35" i="4"/>
  <c r="M35" i="4" s="1"/>
  <c r="P35" i="4" s="1"/>
  <c r="L35" i="4"/>
  <c r="J14" i="4"/>
  <c r="Q25" i="4"/>
  <c r="J11" i="4"/>
  <c r="Q20" i="4"/>
  <c r="K41" i="4"/>
  <c r="M41" i="4" s="1"/>
  <c r="P41" i="4" s="1"/>
  <c r="L41" i="4"/>
  <c r="J52" i="4"/>
  <c r="Q10" i="4"/>
  <c r="S46" i="4"/>
  <c r="S42" i="4"/>
  <c r="Q28" i="4"/>
  <c r="S33" i="4"/>
  <c r="S22" i="4"/>
  <c r="L37" i="4"/>
  <c r="Q21" i="4"/>
  <c r="J53" i="4" l="1"/>
  <c r="K51" i="4"/>
  <c r="M51" i="4" s="1"/>
  <c r="P51" i="4" s="1"/>
  <c r="Q51" i="4" s="1"/>
  <c r="S51" i="4" s="1"/>
  <c r="T51" i="4" s="1"/>
  <c r="V51" i="4" s="1"/>
  <c r="L51" i="4"/>
  <c r="T44" i="4"/>
  <c r="V44" i="4" s="1"/>
  <c r="U44" i="4"/>
  <c r="Q41" i="4"/>
  <c r="K52" i="4"/>
  <c r="M52" i="4" s="1"/>
  <c r="P52" i="4" s="1"/>
  <c r="L52" i="4"/>
  <c r="S43" i="4"/>
  <c r="Q29" i="4"/>
  <c r="T16" i="4"/>
  <c r="V16" i="4" s="1"/>
  <c r="U16" i="4"/>
  <c r="T38" i="4"/>
  <c r="V38" i="4" s="1"/>
  <c r="U38" i="4"/>
  <c r="K11" i="4"/>
  <c r="M11" i="4" s="1"/>
  <c r="P11" i="4" s="1"/>
  <c r="L11" i="4"/>
  <c r="T34" i="4"/>
  <c r="V34" i="4" s="1"/>
  <c r="U34" i="4"/>
  <c r="Q23" i="4"/>
  <c r="S32" i="4"/>
  <c r="S49" i="4"/>
  <c r="S25" i="4"/>
  <c r="T50" i="4"/>
  <c r="V50" i="4" s="1"/>
  <c r="U50" i="4"/>
  <c r="K14" i="4"/>
  <c r="M14" i="4" s="1"/>
  <c r="P14" i="4" s="1"/>
  <c r="L14" i="4"/>
  <c r="K18" i="4"/>
  <c r="M18" i="4" s="1"/>
  <c r="P18" i="4" s="1"/>
  <c r="L18" i="4"/>
  <c r="K27" i="4"/>
  <c r="M27" i="4" s="1"/>
  <c r="P27" i="4" s="1"/>
  <c r="L27" i="4"/>
  <c r="S15" i="4"/>
  <c r="S39" i="4"/>
  <c r="T22" i="4"/>
  <c r="V22" i="4" s="1"/>
  <c r="U22" i="4"/>
  <c r="Q35" i="4"/>
  <c r="K13" i="4"/>
  <c r="M13" i="4" s="1"/>
  <c r="P13" i="4" s="1"/>
  <c r="L13" i="4"/>
  <c r="K48" i="4"/>
  <c r="M48" i="4" s="1"/>
  <c r="P48" i="4" s="1"/>
  <c r="L48" i="4"/>
  <c r="T26" i="4"/>
  <c r="V26" i="4" s="1"/>
  <c r="U26" i="4"/>
  <c r="T33" i="4"/>
  <c r="V33" i="4" s="1"/>
  <c r="U33" i="4"/>
  <c r="S17" i="4"/>
  <c r="S24" i="4"/>
  <c r="S37" i="4"/>
  <c r="S28" i="4"/>
  <c r="S20" i="4"/>
  <c r="K12" i="4"/>
  <c r="L12" i="4"/>
  <c r="S31" i="4"/>
  <c r="T42" i="4"/>
  <c r="V42" i="4" s="1"/>
  <c r="U42" i="4"/>
  <c r="S19" i="4"/>
  <c r="S21" i="4"/>
  <c r="T46" i="4"/>
  <c r="V46" i="4" s="1"/>
  <c r="U46" i="4"/>
  <c r="K40" i="4"/>
  <c r="M40" i="4" s="1"/>
  <c r="P40" i="4" s="1"/>
  <c r="L40" i="4"/>
  <c r="S10" i="4"/>
  <c r="K9" i="4"/>
  <c r="L9" i="4"/>
  <c r="S45" i="4"/>
  <c r="S36" i="4"/>
  <c r="Q47" i="4"/>
  <c r="S30" i="4"/>
  <c r="M9" i="4" l="1"/>
  <c r="K53" i="4"/>
  <c r="L53" i="4"/>
  <c r="U51" i="4"/>
  <c r="T28" i="4"/>
  <c r="V28" i="4" s="1"/>
  <c r="U28" i="4"/>
  <c r="T32" i="4"/>
  <c r="V32" i="4" s="1"/>
  <c r="U32" i="4"/>
  <c r="T45" i="4"/>
  <c r="V45" i="4" s="1"/>
  <c r="U45" i="4"/>
  <c r="T17" i="4"/>
  <c r="V17" i="4" s="1"/>
  <c r="U17" i="4"/>
  <c r="T21" i="4"/>
  <c r="V21" i="4" s="1"/>
  <c r="U21" i="4"/>
  <c r="Q27" i="4"/>
  <c r="S29" i="4"/>
  <c r="Q13" i="4"/>
  <c r="S35" i="4"/>
  <c r="T31" i="4"/>
  <c r="V31" i="4" s="1"/>
  <c r="U31" i="4"/>
  <c r="Q52" i="4"/>
  <c r="T30" i="4"/>
  <c r="V30" i="4" s="1"/>
  <c r="U30" i="4"/>
  <c r="Q40" i="4"/>
  <c r="S41" i="4"/>
  <c r="Q48" i="4"/>
  <c r="T19" i="4"/>
  <c r="V19" i="4" s="1"/>
  <c r="U19" i="4"/>
  <c r="Q18" i="4"/>
  <c r="T24" i="4"/>
  <c r="V24" i="4" s="1"/>
  <c r="U24" i="4"/>
  <c r="S23" i="4"/>
  <c r="Q14" i="4"/>
  <c r="T43" i="4"/>
  <c r="V43" i="4" s="1"/>
  <c r="U43" i="4"/>
  <c r="T10" i="4"/>
  <c r="V10" i="4" s="1"/>
  <c r="U10" i="4"/>
  <c r="S47" i="4"/>
  <c r="M12" i="4"/>
  <c r="T39" i="4"/>
  <c r="V39" i="4" s="1"/>
  <c r="U39" i="4"/>
  <c r="T25" i="4"/>
  <c r="V25" i="4" s="1"/>
  <c r="U25" i="4"/>
  <c r="Q11" i="4"/>
  <c r="T37" i="4"/>
  <c r="V37" i="4" s="1"/>
  <c r="U37" i="4"/>
  <c r="T36" i="4"/>
  <c r="V36" i="4" s="1"/>
  <c r="U36" i="4"/>
  <c r="T20" i="4"/>
  <c r="V20" i="4" s="1"/>
  <c r="U20" i="4"/>
  <c r="T15" i="4"/>
  <c r="V15" i="4" s="1"/>
  <c r="U15" i="4"/>
  <c r="T49" i="4"/>
  <c r="V49" i="4" s="1"/>
  <c r="U49" i="4"/>
  <c r="P9" i="4" l="1"/>
  <c r="M53" i="4"/>
  <c r="S18" i="4"/>
  <c r="S27" i="4"/>
  <c r="S48" i="4"/>
  <c r="T41" i="4"/>
  <c r="V41" i="4" s="1"/>
  <c r="U41" i="4"/>
  <c r="S13" i="4"/>
  <c r="T47" i="4"/>
  <c r="V47" i="4" s="1"/>
  <c r="U47" i="4"/>
  <c r="S52" i="4"/>
  <c r="S11" i="4"/>
  <c r="T35" i="4"/>
  <c r="V35" i="4" s="1"/>
  <c r="U35" i="4"/>
  <c r="S14" i="4"/>
  <c r="T23" i="4"/>
  <c r="V23" i="4" s="1"/>
  <c r="U23" i="4"/>
  <c r="S40" i="4"/>
  <c r="T29" i="4"/>
  <c r="V29" i="4" s="1"/>
  <c r="U29" i="4"/>
  <c r="P12" i="4"/>
  <c r="Q9" i="4" l="1"/>
  <c r="P53" i="4"/>
  <c r="T48" i="4"/>
  <c r="V48" i="4" s="1"/>
  <c r="U48" i="4"/>
  <c r="T40" i="4"/>
  <c r="V40" i="4" s="1"/>
  <c r="U40" i="4"/>
  <c r="T13" i="4"/>
  <c r="V13" i="4" s="1"/>
  <c r="U13" i="4"/>
  <c r="T14" i="4"/>
  <c r="V14" i="4" s="1"/>
  <c r="U14" i="4"/>
  <c r="T11" i="4"/>
  <c r="V11" i="4" s="1"/>
  <c r="U11" i="4"/>
  <c r="Q12" i="4"/>
  <c r="T27" i="4"/>
  <c r="V27" i="4" s="1"/>
  <c r="U27" i="4"/>
  <c r="T52" i="4"/>
  <c r="V52" i="4" s="1"/>
  <c r="U52" i="4"/>
  <c r="T18" i="4"/>
  <c r="V18" i="4" s="1"/>
  <c r="U18" i="4"/>
  <c r="S9" i="4" l="1"/>
  <c r="Q53" i="4"/>
  <c r="S12" i="4"/>
  <c r="T9" i="4" l="1"/>
  <c r="S53" i="4"/>
  <c r="U9" i="4"/>
  <c r="T12" i="4"/>
  <c r="U12" i="4"/>
  <c r="U53" i="4" l="1"/>
  <c r="V9" i="4"/>
  <c r="T53" i="4"/>
  <c r="V12" i="4"/>
  <c r="V53" i="4" l="1"/>
</calcChain>
</file>

<file path=xl/sharedStrings.xml><?xml version="1.0" encoding="utf-8"?>
<sst xmlns="http://schemas.openxmlformats.org/spreadsheetml/2006/main" count="201" uniqueCount="126">
  <si>
    <t>№ в ЛСР</t>
  </si>
  <si>
    <t>Кол-во</t>
  </si>
  <si>
    <t>1 т груза</t>
  </si>
  <si>
    <t>Реконструкция стрелочного перевода и пути 1Б</t>
  </si>
  <si>
    <t>Нетканый геотекстиль: Дорнит 500 г/м2</t>
  </si>
  <si>
    <t>м2</t>
  </si>
  <si>
    <t>Песок карьерный</t>
  </si>
  <si>
    <t>м3</t>
  </si>
  <si>
    <t>Щебень гранитный 20/40 (РЖД)</t>
  </si>
  <si>
    <t>компл</t>
  </si>
  <si>
    <t>м</t>
  </si>
  <si>
    <t>т</t>
  </si>
  <si>
    <t>шт</t>
  </si>
  <si>
    <t>Брус композитный</t>
  </si>
  <si>
    <t>комплект</t>
  </si>
  <si>
    <t>Перевод стрелочный типа Р65 марки 1/7 проект ЛПTП.665121.103M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</si>
  <si>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</si>
  <si>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</si>
  <si>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м реза</t>
  </si>
  <si>
    <t>км пути</t>
  </si>
  <si>
    <t>Рельсы РП65 ДТ350, L=12.5 м</t>
  </si>
  <si>
    <t>Шпала железобетонная, Ш1 1-й сорт, в комплекте со скреплением КБ-65</t>
  </si>
  <si>
    <t>Накладка 1Р-65</t>
  </si>
  <si>
    <t>Болт стыковой М27х160 в сборе</t>
  </si>
  <si>
    <t>кг</t>
  </si>
  <si>
    <t>Эмаль ПФ-115</t>
  </si>
  <si>
    <t>Тупиковый упор Р-65</t>
  </si>
  <si>
    <t>Сталь листовая горячекатаная марки Ст3 толщиной: 3,0 мм</t>
  </si>
  <si>
    <t>Сталь угловая равнополочная размером 50х50х4 мм</t>
  </si>
  <si>
    <t>Выемка грунта загрязнённого (с включениями щебня, мусора) из основания пути и стрелочного перевода №15 на глубину 0.25м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</si>
  <si>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</si>
  <si>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</si>
  <si>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 h=0.20м</t>
  </si>
  <si>
    <t>Устройство балластного основания из щебня h=0,35м</t>
  </si>
  <si>
    <t>Укладка стрелочного перевода типа 1/7 Р65,  брусья композитные</t>
  </si>
  <si>
    <t>Сборка стрелочного перевода типа 1/7 Р65,  брусья композитные</t>
  </si>
  <si>
    <t>Монтаж переводного механизма (флюгарки)</t>
  </si>
  <si>
    <t>Укладка пути  на железобетонных шпалах тип Р65</t>
  </si>
  <si>
    <t>Монтаж упоров тупиковых рельсовых, с засыпкой призмы упора путевого песком</t>
  </si>
  <si>
    <t>Изготовление и монтаж металлического обрамления упора путевого</t>
  </si>
  <si>
    <t>Балластировка пути и стрелочного перевода</t>
  </si>
  <si>
    <t>Выправка пути и стрелочного перевода</t>
  </si>
  <si>
    <t>Щебень балластный кат.2</t>
  </si>
  <si>
    <t>Рихтовка пути</t>
  </si>
  <si>
    <t>Рихтовка стрелочного перевода 1/7</t>
  </si>
  <si>
    <t xml:space="preserve"> Укладка стрелочного перевода 1/7 на композитных брусьях</t>
  </si>
  <si>
    <t xml:space="preserve"> Ремонтно-восстановительные работы на пути 1Б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</si>
  <si>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</si>
  <si>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</si>
  <si>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</si>
  <si>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</si>
  <si>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</si>
  <si>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</si>
  <si>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</si>
  <si>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Окраска металического обрамления упора краской в 2 слоя</t>
  </si>
  <si>
    <t xml:space="preserve"> м3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</si>
  <si>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человека.Техногенные грунты относятся к IV классу классификации грунтов</t>
  </si>
  <si>
    <t>Погрузка и разгрузка вручную демонтированных элементов  (шпалы, рельсы, скрепления, болты)</t>
  </si>
  <si>
    <t>Погрузка механизированная загрязнённого грунта (с включениями щебня, мусора, бетона)</t>
  </si>
  <si>
    <t xml:space="preserve">Перевозка по территории завода до 2-х км загрязнённого грунта (с включениями щебня, мусора, бетон)  </t>
  </si>
  <si>
    <t>Перевозка по территории завода до 2-х км демонтированных элементов  (шпалы, рельсы, скрепления, болты)</t>
  </si>
  <si>
    <t>6*0,18м=1,08м</t>
  </si>
  <si>
    <t>Резка рельс при стыковке с сущ. путями, 6 шт</t>
  </si>
  <si>
    <t>ООО "ЭлектроЭнергетика"</t>
  </si>
  <si>
    <t>ООО "КиКГЕОСТРОЙ"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</si>
  <si>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</si>
  <si>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</si>
  <si>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</si>
  <si>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</si>
  <si>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</si>
  <si>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</si>
  <si>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</si>
  <si>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</si>
  <si>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ИТОГО:</t>
  </si>
  <si>
    <t xml:space="preserve">Ведомость объемов работ и стоимости
по __________________________________________
</t>
  </si>
  <si>
    <t>___м3*____т=_____</t>
  </si>
  <si>
    <t>Погрузка</t>
  </si>
  <si>
    <t>Перевозка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</si>
  <si>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</si>
  <si>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</si>
  <si>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 xml:space="preserve">Выемка загрязненного грунта,экскаваторами с ковшом вместимостью: 0,5м3,  из основания пути и стрелочного перевода №15 на глубину 0.25м </t>
  </si>
  <si>
    <t>Разработка грунта, экскаваторами с ковшом вместимостью: 0,5м3, под основание пути и стрелочного перевода на глубину 0.30м</t>
  </si>
  <si>
    <t>(40+159,9)м3*1,9т+200,52м3*1,6т=700,64т</t>
  </si>
  <si>
    <t>799.60*1,1=879.56</t>
  </si>
  <si>
    <t>159,92*1,1=175,91</t>
  </si>
  <si>
    <t>279,86*1,26=352,62</t>
  </si>
  <si>
    <t>Засыпка призмы упора путевого щебнем</t>
  </si>
  <si>
    <t>12,4*1,17=14,51</t>
  </si>
  <si>
    <t>Засыпка призмы упора путевого песком, вручную</t>
  </si>
  <si>
    <t>14,6*1,1=16,06</t>
  </si>
  <si>
    <t>109.04*1,17=127.58</t>
  </si>
  <si>
    <t>10,9*1,17=12,75</t>
  </si>
  <si>
    <t xml:space="preserve">
Составил: ___________________________
                             (подпись, расшифровка)</t>
  </si>
  <si>
    <t>Примечания: работы производятся на территории действующего предприятия с наличием в зоне производства разветвленной сети транспортных и инженерных коммуникаций; стесненных условий для складирования материалов.</t>
  </si>
  <si>
    <t>ст. 7 - это коментарии относительно используемой технологии работ или материалов,а также, расчет (формула) V*Красх=</t>
  </si>
  <si>
    <t>Ведомость объемов работ по объекту: "Устройство фундаментов под оборудование и плиты пола цеха М10" на территории АО "Коломенский завод", расположенного по адрессу: Московская область, г. Коломна, ул. Партизан, 42</t>
  </si>
  <si>
    <t>Монтаж 4-х фундаментов под станок
 ОЦ Рита SMX3100ST</t>
  </si>
  <si>
    <t>Разработка грунта с погрузкой на самосвалы следующей глубины:
Под Фундаменты под многофункциональный станок ОЦ Puma SMX3100ST – 400мм.</t>
  </si>
  <si>
    <t>(5,4*3*0,4)*4</t>
  </si>
  <si>
    <t>25,92*1,4</t>
  </si>
  <si>
    <t>Уплотнение основания грунта
 вибротрамбовками послойно в 1 слой с коэффициентом уплотнения 0,98</t>
  </si>
  <si>
    <t>(5,4*3)*4</t>
  </si>
  <si>
    <t>Укладка щебня М600 (ГОСТ 8267-93) с уплотнением послойно каждые 100мм, общая толщина 200мм</t>
  </si>
  <si>
    <t>Устройство подбетонки из бетона кл. В7,5 толщиной 50мм</t>
  </si>
  <si>
    <t xml:space="preserve">Обмазочная гидроизоляция подбетонки мастикой гидроизоляционной
</t>
  </si>
  <si>
    <t>Устройство железобетонных фундаментов из бетона кл. В25</t>
  </si>
  <si>
    <t>Монтаж противовибрационного слоя</t>
  </si>
  <si>
    <t>Вывоз и утилизация строительного мусора (грунта) на
 расстояние 47 км (класс 5)</t>
  </si>
  <si>
    <t>м2/м3</t>
  </si>
  <si>
    <t>64,8/___</t>
  </si>
  <si>
    <t>какая толщина уплотнения? Указать объем в м3</t>
  </si>
  <si>
    <r>
      <t xml:space="preserve">(4,962*2,5*0,6)*4 
Пруток 1ф-НД-16-А500С - 986,02кг; </t>
    </r>
    <r>
      <rPr>
        <sz val="11"/>
        <color rgb="FFFF0000"/>
        <rFont val="Times New Roman"/>
        <family val="1"/>
        <charset val="204"/>
      </rPr>
      <t>Бетон В25-30,22м3;</t>
    </r>
    <r>
      <rPr>
        <sz val="11"/>
        <color rgb="FF000000"/>
        <rFont val="Times New Roman"/>
        <family val="1"/>
        <charset val="204"/>
      </rPr>
      <t xml:space="preserve"> </t>
    </r>
    <r>
      <rPr>
        <sz val="11"/>
        <color theme="4"/>
        <rFont val="Times New Roman"/>
        <family val="1"/>
        <charset val="204"/>
      </rPr>
      <t>Труба гофрировонная Ø300 - 17шт</t>
    </r>
  </si>
  <si>
    <t>какой группы грунт (II-?по чертежам,обоснование).Разработка и погрузка-механизированная? ковш экскаватора-0,25м3, 0,5 или 0,65?</t>
  </si>
  <si>
    <t xml:space="preserve"> расход 1,0кг/м2 на каждый слой-какой общий расход? Какая толщ. слоя? 3 мм?</t>
  </si>
  <si>
    <r>
      <t xml:space="preserve">(5,162*2,7)*4  Технониколь №24 МГТН в 3 слоя, расход 1,0кг/м2 на каждый слой, </t>
    </r>
    <r>
      <rPr>
        <sz val="11"/>
        <color rgb="FFFF0000"/>
        <rFont val="Times New Roman"/>
        <family val="1"/>
        <charset val="204"/>
      </rPr>
      <t xml:space="preserve">всего - ____кг </t>
    </r>
  </si>
  <si>
    <t>ВСЕ ДОЛЖНО БЫТЬ ОБОСНОВАНО РД ИЛИ ИД, в ВОРе указать ссылки</t>
  </si>
  <si>
    <r>
      <t xml:space="preserve">для чего труба (закладная под коммуникации)? Какая длина (метров)-? Фундамент прямоугольный или другой конфигурации? </t>
    </r>
    <r>
      <rPr>
        <u/>
        <sz val="11"/>
        <color rgb="FF000000"/>
        <rFont val="Calibri"/>
        <family val="2"/>
        <charset val="204"/>
      </rPr>
      <t>Можно применить ДОП.расценку на сложность фундамента, но для этого необходимо обоснование , а именно</t>
    </r>
    <r>
      <rPr>
        <sz val="11"/>
        <color rgb="FF000000"/>
        <rFont val="Calibri"/>
        <family val="2"/>
        <charset val="204"/>
      </rPr>
      <t xml:space="preserve">: </t>
    </r>
    <r>
      <rPr>
        <sz val="11"/>
        <color theme="4"/>
        <rFont val="Calibri"/>
        <family val="2"/>
        <charset val="204"/>
      </rPr>
      <t xml:space="preserve">Дополнительные затраты на устройство фундаментов под оборудование различной конфигурации с устройством в их толще каналов, ниш, колодцев, гнезд для анкерных болтов, выступающих элементов и т.д.  </t>
    </r>
    <r>
      <rPr>
        <sz val="11"/>
        <color rgb="FF000000"/>
        <rFont val="Calibri"/>
        <family val="2"/>
        <charset val="204"/>
      </rPr>
      <t>-</t>
    </r>
    <r>
      <rPr>
        <u/>
        <sz val="11"/>
        <color rgb="FF000000"/>
        <rFont val="Calibri"/>
        <family val="2"/>
        <charset val="204"/>
      </rPr>
      <t xml:space="preserve"> в данном случае что-либо присутствует, можно ли это обосновать?</t>
    </r>
  </si>
  <si>
    <r>
      <t xml:space="preserve">(5,362*2,9*0,2)*4, </t>
    </r>
    <r>
      <rPr>
        <sz val="11"/>
        <color rgb="FFFF0000"/>
        <rFont val="Times New Roman"/>
        <family val="1"/>
        <charset val="204"/>
      </rPr>
      <t>Щебень (марка) 12,44*1,3=16,17м3</t>
    </r>
  </si>
  <si>
    <t>КП (Влад, Гриша)</t>
  </si>
  <si>
    <t>3 КП для КАЦ (Гриша)</t>
  </si>
  <si>
    <r>
      <t xml:space="preserve">(5,162*2,7*0,05)*4, </t>
    </r>
    <r>
      <rPr>
        <sz val="11"/>
        <color rgb="FFFF0000"/>
        <rFont val="Times New Roman"/>
        <family val="1"/>
        <charset val="204"/>
      </rPr>
      <t>Бетон В7,5 - 2,85м3</t>
    </r>
  </si>
  <si>
    <t>3 КП для КАЦ (Гриша) на все материалы</t>
  </si>
  <si>
    <r>
      <t xml:space="preserve">((4,962*2+2,5*2)*0,6)*4
Эластомер виброизолирующий </t>
    </r>
    <r>
      <rPr>
        <sz val="11"/>
        <color rgb="FFFF0000"/>
        <rFont val="Times New Roman"/>
        <family val="1"/>
        <charset val="204"/>
      </rPr>
      <t>ВИБРОФАМ SD10(12,5)</t>
    </r>
  </si>
  <si>
    <t>ВИБРОФАМ SD10(12,5) - материал, как по РД?</t>
  </si>
  <si>
    <t>вопросы СДО к ПТО</t>
  </si>
  <si>
    <t>на 47 не на 75 км?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</si>
</sst>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000"/>
    <numFmt numFmtId="166" formatCode="0.0"/>
    <numFmt numFmtId="167" formatCode="_-* #,##0_-;\-* #,##0_-;_-* &quot;-&quot;??_-;_-@_-"/>
    <numFmt numFmtId="168" formatCode="_-* #,##0.00\ _₽_-;\-* #,##0.00\ _₽_-;_-* &quot;-&quot;??\ _₽_-;_-@_-"/>
  </numFmts>
  <fonts count="3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4"/>
      <name val="Times New Roman"/>
      <family val="1"/>
      <charset val="204"/>
    </font>
    <font>
      <b/>
      <u/>
      <sz val="11"/>
      <color rgb="FF000000"/>
      <name val="Calibri"/>
      <family val="2"/>
      <charset val="204"/>
    </font>
    <font>
      <b/>
      <sz val="16"/>
      <color rgb="FFFF0000"/>
      <name val="Calibri"/>
      <family val="2"/>
      <charset val="204"/>
    </font>
    <font>
      <sz val="11"/>
      <color theme="4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>
      <alignment vertical="top"/>
    </xf>
  </cellStyleXfs>
  <cellXfs count="2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66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0" xfId="0" applyFont="1"/>
    <xf numFmtId="165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left" vertical="center" wrapText="1"/>
    </xf>
    <xf numFmtId="0" fontId="2" fillId="3" borderId="9" xfId="0" applyNumberFormat="1" applyFont="1" applyFill="1" applyBorder="1" applyAlignment="1" applyProtection="1">
      <alignment horizontal="center" vertical="center" wrapText="1"/>
    </xf>
    <xf numFmtId="2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9" fillId="0" borderId="0" xfId="1"/>
    <xf numFmtId="0" fontId="10" fillId="0" borderId="0" xfId="2" applyFont="1"/>
    <xf numFmtId="167" fontId="10" fillId="0" borderId="0" xfId="3" applyNumberFormat="1" applyFont="1"/>
    <xf numFmtId="0" fontId="10" fillId="0" borderId="0" xfId="2" applyFont="1" applyAlignment="1">
      <alignment wrapText="1"/>
    </xf>
    <xf numFmtId="168" fontId="10" fillId="0" borderId="0" xfId="2" applyNumberFormat="1" applyFont="1" applyAlignment="1">
      <alignment wrapText="1"/>
    </xf>
    <xf numFmtId="168" fontId="10" fillId="0" borderId="0" xfId="2" applyNumberFormat="1" applyFont="1"/>
    <xf numFmtId="43" fontId="13" fillId="0" borderId="0" xfId="3" applyFont="1" applyBorder="1" applyAlignment="1">
      <alignment vertical="center"/>
    </xf>
    <xf numFmtId="43" fontId="14" fillId="0" borderId="0" xfId="3" applyFont="1" applyFill="1" applyBorder="1" applyAlignment="1">
      <alignment horizontal="center" vertical="center" wrapText="1"/>
    </xf>
    <xf numFmtId="43" fontId="13" fillId="4" borderId="0" xfId="3" applyFont="1" applyFill="1" applyBorder="1" applyAlignment="1">
      <alignment vertical="center"/>
    </xf>
    <xf numFmtId="43" fontId="13" fillId="4" borderId="0" xfId="3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11" fillId="4" borderId="1" xfId="4" applyFont="1" applyFill="1" applyBorder="1" applyAlignment="1">
      <alignment horizontal="center" vertical="center"/>
    </xf>
    <xf numFmtId="0" fontId="11" fillId="4" borderId="15" xfId="4" applyFont="1" applyFill="1" applyBorder="1" applyAlignment="1">
      <alignment horizontal="center" vertical="center"/>
    </xf>
    <xf numFmtId="0" fontId="10" fillId="4" borderId="0" xfId="2" applyFont="1" applyFill="1"/>
    <xf numFmtId="0" fontId="11" fillId="5" borderId="1" xfId="4" applyFont="1" applyFill="1" applyBorder="1" applyAlignment="1">
      <alignment horizontal="center" vertical="center"/>
    </xf>
    <xf numFmtId="0" fontId="11" fillId="5" borderId="15" xfId="4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left" vertical="center" wrapText="1"/>
    </xf>
    <xf numFmtId="167" fontId="11" fillId="5" borderId="1" xfId="3" applyNumberFormat="1" applyFont="1" applyFill="1" applyBorder="1" applyAlignment="1">
      <alignment horizontal="left" vertical="center" wrapText="1"/>
    </xf>
    <xf numFmtId="43" fontId="13" fillId="5" borderId="1" xfId="3" applyFont="1" applyFill="1" applyBorder="1" applyAlignment="1">
      <alignment horizontal="center" vertical="center"/>
    </xf>
    <xf numFmtId="43" fontId="13" fillId="5" borderId="1" xfId="3" applyFont="1" applyFill="1" applyBorder="1" applyAlignment="1">
      <alignment vertical="center"/>
    </xf>
    <xf numFmtId="43" fontId="14" fillId="5" borderId="1" xfId="3" applyFont="1" applyFill="1" applyBorder="1" applyAlignment="1">
      <alignment horizontal="center" vertical="center" wrapText="1"/>
    </xf>
    <xf numFmtId="43" fontId="13" fillId="5" borderId="1" xfId="3" applyFont="1" applyFill="1" applyBorder="1" applyAlignment="1">
      <alignment horizontal="center" vertical="center" wrapText="1"/>
    </xf>
    <xf numFmtId="43" fontId="11" fillId="5" borderId="1" xfId="3" applyFont="1" applyFill="1" applyBorder="1" applyAlignment="1">
      <alignment horizontal="center" vertical="center"/>
    </xf>
    <xf numFmtId="43" fontId="15" fillId="5" borderId="1" xfId="3" applyFont="1" applyFill="1" applyBorder="1" applyAlignment="1">
      <alignment horizontal="center" vertical="center" wrapText="1"/>
    </xf>
    <xf numFmtId="43" fontId="16" fillId="5" borderId="1" xfId="3" applyFont="1" applyFill="1" applyBorder="1" applyAlignment="1">
      <alignment horizontal="center" vertical="center" wrapText="1"/>
    </xf>
    <xf numFmtId="43" fontId="17" fillId="5" borderId="1" xfId="3" applyFont="1" applyFill="1" applyBorder="1" applyAlignment="1">
      <alignment horizontal="center" vertical="center" wrapText="1"/>
    </xf>
    <xf numFmtId="43" fontId="14" fillId="5" borderId="1" xfId="3" applyFont="1" applyFill="1" applyBorder="1" applyAlignment="1">
      <alignment horizontal="center" vertical="center"/>
    </xf>
    <xf numFmtId="43" fontId="13" fillId="6" borderId="1" xfId="3" applyFont="1" applyFill="1" applyBorder="1" applyAlignment="1">
      <alignment vertical="center"/>
    </xf>
    <xf numFmtId="0" fontId="13" fillId="5" borderId="1" xfId="4" applyFont="1" applyFill="1" applyBorder="1" applyAlignment="1">
      <alignment horizontal="center" vertical="center"/>
    </xf>
    <xf numFmtId="0" fontId="13" fillId="6" borderId="15" xfId="4" applyFont="1" applyFill="1" applyBorder="1" applyAlignment="1">
      <alignment horizontal="center" vertical="center"/>
    </xf>
    <xf numFmtId="167" fontId="13" fillId="6" borderId="2" xfId="3" applyNumberFormat="1" applyFont="1" applyFill="1" applyBorder="1" applyAlignment="1">
      <alignment horizontal="left" vertical="center" wrapText="1"/>
    </xf>
    <xf numFmtId="0" fontId="13" fillId="6" borderId="1" xfId="4" applyFont="1" applyFill="1" applyBorder="1" applyAlignment="1">
      <alignment horizontal="center" vertical="center"/>
    </xf>
    <xf numFmtId="0" fontId="11" fillId="6" borderId="1" xfId="4" applyFont="1" applyFill="1" applyBorder="1" applyAlignment="1">
      <alignment horizontal="center" vertical="center"/>
    </xf>
    <xf numFmtId="43" fontId="13" fillId="5" borderId="9" xfId="3" applyFont="1" applyFill="1" applyBorder="1" applyAlignment="1">
      <alignment horizontal="center" vertical="center"/>
    </xf>
    <xf numFmtId="0" fontId="13" fillId="5" borderId="9" xfId="4" applyFont="1" applyFill="1" applyBorder="1" applyAlignment="1">
      <alignment horizontal="center" vertical="center"/>
    </xf>
    <xf numFmtId="43" fontId="14" fillId="5" borderId="9" xfId="3" applyFont="1" applyFill="1" applyBorder="1" applyAlignment="1">
      <alignment horizontal="center" vertical="center" wrapText="1"/>
    </xf>
    <xf numFmtId="0" fontId="11" fillId="5" borderId="9" xfId="4" applyFont="1" applyFill="1" applyBorder="1" applyAlignment="1">
      <alignment horizontal="center" vertical="center"/>
    </xf>
    <xf numFmtId="43" fontId="13" fillId="6" borderId="9" xfId="3" applyFont="1" applyFill="1" applyBorder="1" applyAlignment="1">
      <alignment vertical="center"/>
    </xf>
    <xf numFmtId="0" fontId="13" fillId="6" borderId="9" xfId="4" applyFont="1" applyFill="1" applyBorder="1" applyAlignment="1">
      <alignment horizontal="center" vertical="center"/>
    </xf>
    <xf numFmtId="0" fontId="11" fillId="6" borderId="9" xfId="4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4" fontId="11" fillId="5" borderId="21" xfId="2" applyNumberFormat="1" applyFont="1" applyFill="1" applyBorder="1" applyAlignment="1">
      <alignment horizontal="center" vertical="center" wrapText="1"/>
    </xf>
    <xf numFmtId="167" fontId="11" fillId="5" borderId="21" xfId="3" applyNumberFormat="1" applyFont="1" applyFill="1" applyBorder="1" applyAlignment="1">
      <alignment vertical="center"/>
    </xf>
    <xf numFmtId="0" fontId="13" fillId="5" borderId="14" xfId="4" applyFont="1" applyFill="1" applyBorder="1" applyAlignment="1">
      <alignment horizontal="center" vertical="center"/>
    </xf>
    <xf numFmtId="0" fontId="11" fillId="5" borderId="14" xfId="4" applyFont="1" applyFill="1" applyBorder="1" applyAlignment="1">
      <alignment horizontal="center" vertical="center"/>
    </xf>
    <xf numFmtId="0" fontId="13" fillId="6" borderId="14" xfId="4" applyFont="1" applyFill="1" applyBorder="1" applyAlignment="1">
      <alignment horizontal="center" vertical="center"/>
    </xf>
    <xf numFmtId="0" fontId="11" fillId="6" borderId="14" xfId="4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0" fillId="2" borderId="3" xfId="2" applyFont="1" applyFill="1" applyBorder="1" applyAlignment="1">
      <alignment wrapText="1"/>
    </xf>
    <xf numFmtId="0" fontId="10" fillId="2" borderId="3" xfId="2" applyFont="1" applyFill="1" applyBorder="1"/>
    <xf numFmtId="4" fontId="11" fillId="6" borderId="21" xfId="2" applyNumberFormat="1" applyFont="1" applyFill="1" applyBorder="1" applyAlignment="1">
      <alignment horizontal="center" vertical="center" wrapText="1"/>
    </xf>
    <xf numFmtId="167" fontId="11" fillId="6" borderId="21" xfId="3" applyNumberFormat="1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" fontId="11" fillId="5" borderId="28" xfId="2" applyNumberFormat="1" applyFont="1" applyFill="1" applyBorder="1" applyAlignment="1">
      <alignment horizontal="center" vertical="center" wrapText="1"/>
    </xf>
    <xf numFmtId="167" fontId="11" fillId="5" borderId="28" xfId="3" applyNumberFormat="1" applyFont="1" applyFill="1" applyBorder="1" applyAlignment="1">
      <alignment vertical="center"/>
    </xf>
    <xf numFmtId="4" fontId="11" fillId="6" borderId="29" xfId="2" applyNumberFormat="1" applyFont="1" applyFill="1" applyBorder="1" applyAlignment="1">
      <alignment horizontal="center" vertical="center" wrapText="1"/>
    </xf>
    <xf numFmtId="167" fontId="11" fillId="6" borderId="29" xfId="3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43" fontId="13" fillId="2" borderId="1" xfId="3" applyFont="1" applyFill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/>
    </xf>
    <xf numFmtId="43" fontId="14" fillId="2" borderId="1" xfId="3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 vertical="center"/>
    </xf>
    <xf numFmtId="43" fontId="13" fillId="2" borderId="1" xfId="3" applyFont="1" applyFill="1" applyBorder="1" applyAlignment="1">
      <alignment vertical="center"/>
    </xf>
    <xf numFmtId="0" fontId="3" fillId="3" borderId="9" xfId="0" applyNumberFormat="1" applyFont="1" applyFill="1" applyBorder="1" applyAlignment="1" applyProtection="1">
      <alignment horizontal="left" vertical="center" wrapText="1"/>
    </xf>
    <xf numFmtId="43" fontId="13" fillId="3" borderId="9" xfId="3" applyFont="1" applyFill="1" applyBorder="1" applyAlignment="1">
      <alignment horizontal="center" vertical="center"/>
    </xf>
    <xf numFmtId="0" fontId="13" fillId="3" borderId="9" xfId="4" applyFont="1" applyFill="1" applyBorder="1" applyAlignment="1">
      <alignment horizontal="center" vertical="center"/>
    </xf>
    <xf numFmtId="43" fontId="14" fillId="3" borderId="9" xfId="3" applyFont="1" applyFill="1" applyBorder="1" applyAlignment="1">
      <alignment horizontal="center" vertical="center" wrapText="1"/>
    </xf>
    <xf numFmtId="0" fontId="11" fillId="3" borderId="9" xfId="4" applyFont="1" applyFill="1" applyBorder="1" applyAlignment="1">
      <alignment horizontal="center" vertical="center"/>
    </xf>
    <xf numFmtId="43" fontId="13" fillId="3" borderId="9" xfId="3" applyFont="1" applyFill="1" applyBorder="1" applyAlignment="1">
      <alignment vertical="center"/>
    </xf>
    <xf numFmtId="0" fontId="18" fillId="7" borderId="0" xfId="2" applyFont="1" applyFill="1" applyAlignment="1">
      <alignment wrapText="1"/>
    </xf>
    <xf numFmtId="0" fontId="19" fillId="0" borderId="0" xfId="2" applyFont="1"/>
    <xf numFmtId="0" fontId="18" fillId="7" borderId="0" xfId="2" applyFont="1" applyFill="1"/>
    <xf numFmtId="4" fontId="11" fillId="4" borderId="29" xfId="2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1" fillId="4" borderId="2" xfId="4" applyFont="1" applyFill="1" applyBorder="1" applyAlignment="1">
      <alignment horizontal="center" vertical="center"/>
    </xf>
    <xf numFmtId="0" fontId="11" fillId="4" borderId="9" xfId="4" applyFont="1" applyFill="1" applyBorder="1" applyAlignment="1">
      <alignment horizontal="center" vertical="center"/>
    </xf>
    <xf numFmtId="168" fontId="10" fillId="4" borderId="0" xfId="2" applyNumberFormat="1" applyFont="1" applyFill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1" fontId="7" fillId="4" borderId="1" xfId="0" applyNumberFormat="1" applyFont="1" applyFill="1" applyBorder="1" applyAlignment="1" applyProtection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21" fillId="0" borderId="0" xfId="0" applyFont="1" applyAlignment="1">
      <alignment wrapText="1"/>
    </xf>
    <xf numFmtId="0" fontId="7" fillId="4" borderId="7" xfId="0" applyFont="1" applyFill="1" applyBorder="1" applyAlignment="1">
      <alignment horizontal="left" vertical="center" wrapText="1"/>
    </xf>
    <xf numFmtId="0" fontId="2" fillId="0" borderId="0" xfId="1" applyFont="1"/>
    <xf numFmtId="0" fontId="22" fillId="4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49" fontId="2" fillId="3" borderId="0" xfId="1" applyNumberFormat="1" applyFont="1" applyFill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2" fillId="4" borderId="1" xfId="1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8" fillId="0" borderId="0" xfId="1" applyFont="1"/>
    <xf numFmtId="0" fontId="2" fillId="8" borderId="1" xfId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left" vertical="center" wrapText="1"/>
    </xf>
    <xf numFmtId="0" fontId="9" fillId="4" borderId="0" xfId="1" applyFill="1"/>
    <xf numFmtId="0" fontId="7" fillId="4" borderId="6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1" fontId="7" fillId="4" borderId="1" xfId="1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left" vertical="center" wrapText="1"/>
    </xf>
    <xf numFmtId="0" fontId="8" fillId="4" borderId="0" xfId="1" applyFont="1" applyFill="1"/>
    <xf numFmtId="1" fontId="2" fillId="4" borderId="1" xfId="1" applyNumberFormat="1" applyFont="1" applyFill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166" fontId="13" fillId="4" borderId="1" xfId="1" applyNumberFormat="1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24" fillId="0" borderId="0" xfId="1" applyFont="1"/>
    <xf numFmtId="0" fontId="2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center" wrapText="1"/>
    </xf>
    <xf numFmtId="0" fontId="23" fillId="4" borderId="1" xfId="1" applyFont="1" applyFill="1" applyBorder="1" applyAlignment="1">
      <alignment horizontal="center" vertical="center" wrapText="1"/>
    </xf>
    <xf numFmtId="2" fontId="23" fillId="4" borderId="1" xfId="1" applyNumberFormat="1" applyFont="1" applyFill="1" applyBorder="1" applyAlignment="1">
      <alignment horizontal="center" vertical="center" wrapText="1"/>
    </xf>
    <xf numFmtId="0" fontId="23" fillId="0" borderId="7" xfId="1" applyFont="1" applyBorder="1" applyAlignment="1">
      <alignment horizontal="left" vertical="center" wrapText="1"/>
    </xf>
    <xf numFmtId="0" fontId="25" fillId="0" borderId="0" xfId="1" applyFont="1"/>
    <xf numFmtId="166" fontId="23" fillId="4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6" fontId="2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6" fillId="0" borderId="0" xfId="1" applyFont="1"/>
    <xf numFmtId="164" fontId="2" fillId="4" borderId="1" xfId="1" applyNumberFormat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left" vertical="center" wrapText="1"/>
    </xf>
    <xf numFmtId="2" fontId="2" fillId="4" borderId="9" xfId="1" applyNumberFormat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left" vertical="center" wrapText="1"/>
    </xf>
    <xf numFmtId="0" fontId="9" fillId="0" borderId="0" xfId="1" applyAlignment="1">
      <alignment vertical="center" wrapText="1"/>
    </xf>
    <xf numFmtId="0" fontId="9" fillId="4" borderId="0" xfId="1" applyFill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" fontId="11" fillId="4" borderId="13" xfId="2" applyNumberFormat="1" applyFont="1" applyFill="1" applyBorder="1" applyAlignment="1">
      <alignment horizontal="center" vertical="center" wrapText="1"/>
    </xf>
    <xf numFmtId="4" fontId="11" fillId="4" borderId="15" xfId="2" applyNumberFormat="1" applyFont="1" applyFill="1" applyBorder="1" applyAlignment="1">
      <alignment horizontal="center" vertical="center" wrapText="1"/>
    </xf>
    <xf numFmtId="4" fontId="11" fillId="4" borderId="21" xfId="2" applyNumberFormat="1" applyFont="1" applyFill="1" applyBorder="1" applyAlignment="1">
      <alignment horizontal="center" vertical="center" wrapText="1"/>
    </xf>
    <xf numFmtId="0" fontId="11" fillId="6" borderId="17" xfId="2" applyFont="1" applyFill="1" applyBorder="1" applyAlignment="1">
      <alignment horizontal="center" vertical="center"/>
    </xf>
    <xf numFmtId="4" fontId="11" fillId="5" borderId="18" xfId="2" applyNumberFormat="1" applyFont="1" applyFill="1" applyBorder="1" applyAlignment="1">
      <alignment horizontal="center" vertical="center" wrapText="1"/>
    </xf>
    <xf numFmtId="4" fontId="11" fillId="5" borderId="19" xfId="2" applyNumberFormat="1" applyFont="1" applyFill="1" applyBorder="1" applyAlignment="1">
      <alignment horizontal="center" vertical="center" wrapText="1"/>
    </xf>
    <xf numFmtId="4" fontId="11" fillId="5" borderId="20" xfId="2" applyNumberFormat="1" applyFont="1" applyFill="1" applyBorder="1" applyAlignment="1">
      <alignment horizontal="center" vertical="center" wrapText="1"/>
    </xf>
    <xf numFmtId="4" fontId="11" fillId="6" borderId="18" xfId="2" applyNumberFormat="1" applyFont="1" applyFill="1" applyBorder="1" applyAlignment="1">
      <alignment horizontal="center" vertical="center" wrapText="1"/>
    </xf>
    <xf numFmtId="4" fontId="11" fillId="6" borderId="19" xfId="2" applyNumberFormat="1" applyFont="1" applyFill="1" applyBorder="1" applyAlignment="1">
      <alignment horizontal="center" vertical="center" wrapText="1"/>
    </xf>
    <xf numFmtId="4" fontId="11" fillId="6" borderId="20" xfId="2" applyNumberFormat="1" applyFont="1" applyFill="1" applyBorder="1" applyAlignment="1">
      <alignment horizontal="center" vertical="center" wrapText="1"/>
    </xf>
    <xf numFmtId="4" fontId="11" fillId="6" borderId="17" xfId="2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11" fillId="5" borderId="17" xfId="2" applyNumberFormat="1" applyFont="1" applyFill="1" applyBorder="1" applyAlignment="1">
      <alignment horizontal="center" vertical="center" wrapText="1"/>
    </xf>
    <xf numFmtId="0" fontId="11" fillId="5" borderId="17" xfId="2" applyFont="1" applyFill="1" applyBorder="1" applyAlignment="1">
      <alignment horizontal="center" vertical="center"/>
    </xf>
    <xf numFmtId="0" fontId="28" fillId="3" borderId="0" xfId="1" applyFont="1" applyFill="1" applyAlignment="1">
      <alignment horizontal="center" vertical="center" wrapText="1"/>
    </xf>
    <xf numFmtId="0" fontId="29" fillId="0" borderId="0" xfId="1" applyFont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ЛокСмМТСН" xfId="4" xr:uid="{BC98D0B2-805D-49D3-9E10-D795E04340C3}"/>
    <cellStyle name="Обычный" xfId="0" builtinId="0"/>
    <cellStyle name="Обычный 2" xfId="1" xr:uid="{FBC0D7C8-9E8F-45A8-A498-4839ECD54628}"/>
    <cellStyle name="Обычный 9" xfId="2" xr:uid="{FF342889-017D-4949-8C80-D28BEBC99286}"/>
    <cellStyle name="Финансовый 5" xfId="3" xr:uid="{160CCF1A-8511-47D7-B049-281D8E84F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19AD-A0FE-45CA-A1C7-E2390C87E29F}">
  <sheetPr>
    <tabColor rgb="FFFFFF00"/>
    <pageSetUpPr fitToPage="1"/>
  </sheetPr>
  <dimension ref="A3:H21"/>
  <sheetViews>
    <sheetView tabSelected="1" zoomScaleNormal="100" zoomScaleSheetLayoutView="100" workbookViewId="0">
      <selection activeCell="H11" sqref="H11"/>
    </sheetView>
  </sheetViews>
  <sheetFormatPr defaultColWidth="9.140625" defaultRowHeight="15" x14ac:dyDescent="0.25"/>
  <cols>
    <col min="1" max="1" width="9.140625" style="140"/>
    <col min="2" max="2" width="8.7109375" style="140" bestFit="1" customWidth="1"/>
    <col min="3" max="3" width="72.7109375" style="145" customWidth="1"/>
    <col min="4" max="4" width="14.42578125" style="142" customWidth="1"/>
    <col min="5" max="5" width="11.28515625" style="142" customWidth="1"/>
    <col min="6" max="6" width="37.42578125" style="140" customWidth="1"/>
    <col min="7" max="7" width="52" style="143" customWidth="1"/>
    <col min="8" max="8" width="46.42578125" style="209" customWidth="1"/>
    <col min="9" max="9" width="118.28515625" style="44" customWidth="1"/>
    <col min="10" max="16384" width="9.140625" style="44"/>
  </cols>
  <sheetData>
    <row r="3" spans="1:8" ht="62.1" customHeight="1" x14ac:dyDescent="0.25">
      <c r="C3" s="141" t="s">
        <v>95</v>
      </c>
    </row>
    <row r="4" spans="1:8" ht="15.75" thickBot="1" x14ac:dyDescent="0.3"/>
    <row r="5" spans="1:8" x14ac:dyDescent="0.25">
      <c r="A5" s="214" t="s">
        <v>52</v>
      </c>
      <c r="B5" s="216" t="s">
        <v>0</v>
      </c>
      <c r="C5" s="216" t="s">
        <v>47</v>
      </c>
      <c r="D5" s="218" t="s">
        <v>53</v>
      </c>
      <c r="E5" s="216" t="s">
        <v>1</v>
      </c>
      <c r="F5" s="245" t="s">
        <v>48</v>
      </c>
      <c r="G5" s="211" t="s">
        <v>49</v>
      </c>
    </row>
    <row r="6" spans="1:8" ht="25.5" customHeight="1" x14ac:dyDescent="0.25">
      <c r="A6" s="215"/>
      <c r="B6" s="217"/>
      <c r="C6" s="217"/>
      <c r="D6" s="219"/>
      <c r="E6" s="217"/>
      <c r="F6" s="246"/>
      <c r="G6" s="212"/>
      <c r="H6" s="244" t="s">
        <v>124</v>
      </c>
    </row>
    <row r="7" spans="1:8" ht="30" x14ac:dyDescent="0.25">
      <c r="A7" s="146">
        <v>1</v>
      </c>
      <c r="B7" s="147">
        <v>2</v>
      </c>
      <c r="C7" s="147">
        <v>3</v>
      </c>
      <c r="D7" s="147">
        <v>4</v>
      </c>
      <c r="E7" s="147">
        <v>5</v>
      </c>
      <c r="F7" s="147">
        <v>6</v>
      </c>
      <c r="G7" s="207">
        <v>7</v>
      </c>
      <c r="H7" s="243" t="s">
        <v>115</v>
      </c>
    </row>
    <row r="8" spans="1:8" ht="28.5" x14ac:dyDescent="0.25">
      <c r="A8" s="149"/>
      <c r="B8" s="150"/>
      <c r="C8" s="151" t="s">
        <v>96</v>
      </c>
      <c r="D8" s="150"/>
      <c r="E8" s="150"/>
      <c r="F8" s="150"/>
      <c r="G8" s="152"/>
    </row>
    <row r="9" spans="1:8" ht="68.25" customHeight="1" x14ac:dyDescent="0.25">
      <c r="A9" s="146">
        <v>1</v>
      </c>
      <c r="B9" s="147"/>
      <c r="C9" s="153" t="s">
        <v>97</v>
      </c>
      <c r="D9" s="147" t="s">
        <v>7</v>
      </c>
      <c r="E9" s="156">
        <v>25.92</v>
      </c>
      <c r="F9" s="147"/>
      <c r="G9" s="208" t="s">
        <v>98</v>
      </c>
      <c r="H9" s="209" t="s">
        <v>112</v>
      </c>
    </row>
    <row r="10" spans="1:8" ht="30" customHeight="1" x14ac:dyDescent="0.25">
      <c r="A10" s="146">
        <v>2</v>
      </c>
      <c r="B10" s="147"/>
      <c r="C10" s="153" t="s">
        <v>107</v>
      </c>
      <c r="D10" s="147" t="s">
        <v>11</v>
      </c>
      <c r="E10" s="156">
        <v>36.29</v>
      </c>
      <c r="F10" s="247" t="s">
        <v>118</v>
      </c>
      <c r="G10" s="148" t="s">
        <v>99</v>
      </c>
      <c r="H10" s="209" t="s">
        <v>125</v>
      </c>
    </row>
    <row r="11" spans="1:8" ht="30" customHeight="1" x14ac:dyDescent="0.25">
      <c r="A11" s="146">
        <v>3</v>
      </c>
      <c r="B11" s="147"/>
      <c r="C11" s="153" t="s">
        <v>100</v>
      </c>
      <c r="D11" s="147" t="s">
        <v>108</v>
      </c>
      <c r="E11" s="156" t="s">
        <v>109</v>
      </c>
      <c r="F11" s="147"/>
      <c r="G11" s="148" t="s">
        <v>101</v>
      </c>
      <c r="H11" s="209" t="s">
        <v>110</v>
      </c>
    </row>
    <row r="12" spans="1:8" ht="30" customHeight="1" x14ac:dyDescent="0.25">
      <c r="A12" s="146">
        <v>4</v>
      </c>
      <c r="B12" s="147"/>
      <c r="C12" s="153" t="s">
        <v>102</v>
      </c>
      <c r="D12" s="147" t="s">
        <v>7</v>
      </c>
      <c r="E12" s="156">
        <v>12.44</v>
      </c>
      <c r="F12" s="247" t="s">
        <v>119</v>
      </c>
      <c r="G12" s="148" t="s">
        <v>117</v>
      </c>
    </row>
    <row r="13" spans="1:8" ht="30" customHeight="1" x14ac:dyDescent="0.25">
      <c r="A13" s="146">
        <v>5</v>
      </c>
      <c r="B13" s="147"/>
      <c r="C13" s="153" t="s">
        <v>103</v>
      </c>
      <c r="D13" s="147" t="s">
        <v>7</v>
      </c>
      <c r="E13" s="156">
        <v>2.79</v>
      </c>
      <c r="F13" s="247" t="str">
        <f>F12</f>
        <v>3 КП для КАЦ (Гриша)</v>
      </c>
      <c r="G13" s="148" t="s">
        <v>120</v>
      </c>
    </row>
    <row r="14" spans="1:8" ht="30" customHeight="1" x14ac:dyDescent="0.25">
      <c r="A14" s="146">
        <v>6</v>
      </c>
      <c r="B14" s="147"/>
      <c r="C14" s="153" t="s">
        <v>104</v>
      </c>
      <c r="D14" s="147" t="s">
        <v>5</v>
      </c>
      <c r="E14" s="156">
        <v>55.75</v>
      </c>
      <c r="F14" s="247" t="s">
        <v>119</v>
      </c>
      <c r="G14" s="148" t="s">
        <v>114</v>
      </c>
      <c r="H14" s="209" t="s">
        <v>113</v>
      </c>
    </row>
    <row r="15" spans="1:8" ht="201.75" customHeight="1" x14ac:dyDescent="0.25">
      <c r="A15" s="146">
        <v>7</v>
      </c>
      <c r="B15" s="147"/>
      <c r="C15" s="153" t="s">
        <v>105</v>
      </c>
      <c r="D15" s="147" t="s">
        <v>7</v>
      </c>
      <c r="E15" s="156">
        <v>29.76</v>
      </c>
      <c r="F15" s="247" t="s">
        <v>121</v>
      </c>
      <c r="G15" s="148" t="s">
        <v>111</v>
      </c>
      <c r="H15" s="209" t="s">
        <v>116</v>
      </c>
    </row>
    <row r="16" spans="1:8" ht="30" customHeight="1" x14ac:dyDescent="0.25">
      <c r="A16" s="146">
        <v>8</v>
      </c>
      <c r="B16" s="147"/>
      <c r="C16" s="153" t="s">
        <v>106</v>
      </c>
      <c r="D16" s="147" t="s">
        <v>5</v>
      </c>
      <c r="E16" s="157">
        <v>35.82</v>
      </c>
      <c r="F16" s="247" t="s">
        <v>119</v>
      </c>
      <c r="G16" s="148" t="s">
        <v>122</v>
      </c>
      <c r="H16" s="209" t="s">
        <v>123</v>
      </c>
    </row>
    <row r="17" spans="1:8" s="172" customFormat="1" ht="30" customHeight="1" x14ac:dyDescent="0.25">
      <c r="A17" s="146">
        <v>43</v>
      </c>
      <c r="B17" s="168"/>
      <c r="C17" s="169"/>
      <c r="D17" s="168"/>
      <c r="E17" s="157"/>
      <c r="F17" s="168"/>
      <c r="G17" s="171"/>
      <c r="H17" s="210"/>
    </row>
    <row r="18" spans="1:8" s="172" customFormat="1" ht="30" customHeight="1" thickBot="1" x14ac:dyDescent="0.3">
      <c r="A18" s="206">
        <v>44</v>
      </c>
      <c r="B18" s="201"/>
      <c r="C18" s="202"/>
      <c r="D18" s="201"/>
      <c r="E18" s="203"/>
      <c r="F18" s="201"/>
      <c r="G18" s="204"/>
      <c r="H18" s="210"/>
    </row>
    <row r="20" spans="1:8" x14ac:dyDescent="0.25">
      <c r="B20" s="213" t="s">
        <v>50</v>
      </c>
      <c r="C20" s="213"/>
      <c r="D20" s="213"/>
      <c r="E20" s="213"/>
      <c r="F20" s="213"/>
    </row>
    <row r="21" spans="1:8" ht="51.75" customHeight="1" x14ac:dyDescent="0.25">
      <c r="B21" s="213" t="s">
        <v>51</v>
      </c>
      <c r="C21" s="213"/>
      <c r="D21" s="213"/>
      <c r="E21" s="213"/>
      <c r="F21" s="213"/>
    </row>
  </sheetData>
  <mergeCells count="9">
    <mergeCell ref="G5:G6"/>
    <mergeCell ref="B20:F20"/>
    <mergeCell ref="B21:F21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E932-CDEF-4E1D-BC34-B70549277F71}">
  <dimension ref="A3:G58"/>
  <sheetViews>
    <sheetView topLeftCell="A17" zoomScale="80" zoomScaleNormal="80" workbookViewId="0">
      <selection activeCell="C29" sqref="C29"/>
    </sheetView>
  </sheetViews>
  <sheetFormatPr defaultColWidth="9.140625" defaultRowHeight="15" x14ac:dyDescent="0.25"/>
  <cols>
    <col min="1" max="1" width="9.140625" style="140"/>
    <col min="2" max="2" width="8.7109375" style="140" bestFit="1" customWidth="1"/>
    <col min="3" max="3" width="72.7109375" style="145" customWidth="1"/>
    <col min="4" max="4" width="14.42578125" style="142" customWidth="1"/>
    <col min="5" max="5" width="11.28515625" style="142" customWidth="1"/>
    <col min="6" max="6" width="41.28515625" style="140" customWidth="1"/>
    <col min="7" max="7" width="78" style="143" customWidth="1"/>
    <col min="8" max="9" width="118.28515625" style="44" customWidth="1"/>
    <col min="10" max="16384" width="9.140625" style="44"/>
  </cols>
  <sheetData>
    <row r="3" spans="1:7" ht="20.25" customHeight="1" x14ac:dyDescent="0.25">
      <c r="C3" s="141" t="s">
        <v>78</v>
      </c>
    </row>
    <row r="4" spans="1:7" ht="30" customHeight="1" x14ac:dyDescent="0.25">
      <c r="C4" s="144" t="s">
        <v>79</v>
      </c>
      <c r="D4" s="144"/>
      <c r="E4" s="144"/>
      <c r="F4" s="144"/>
      <c r="G4" s="144"/>
    </row>
    <row r="5" spans="1:7" ht="15.75" thickBot="1" x14ac:dyDescent="0.3"/>
    <row r="6" spans="1:7" x14ac:dyDescent="0.25">
      <c r="A6" s="214" t="s">
        <v>52</v>
      </c>
      <c r="B6" s="216" t="s">
        <v>0</v>
      </c>
      <c r="C6" s="216" t="s">
        <v>47</v>
      </c>
      <c r="D6" s="218" t="s">
        <v>53</v>
      </c>
      <c r="E6" s="216" t="s">
        <v>1</v>
      </c>
      <c r="F6" s="216" t="s">
        <v>48</v>
      </c>
      <c r="G6" s="211" t="s">
        <v>49</v>
      </c>
    </row>
    <row r="7" spans="1:7" x14ac:dyDescent="0.25">
      <c r="A7" s="215"/>
      <c r="B7" s="217"/>
      <c r="C7" s="217"/>
      <c r="D7" s="219"/>
      <c r="E7" s="217"/>
      <c r="F7" s="217"/>
      <c r="G7" s="212"/>
    </row>
    <row r="8" spans="1:7" x14ac:dyDescent="0.25">
      <c r="A8" s="146">
        <v>1</v>
      </c>
      <c r="B8" s="147">
        <v>2</v>
      </c>
      <c r="C8" s="147">
        <v>3</v>
      </c>
      <c r="D8" s="147">
        <v>4</v>
      </c>
      <c r="E8" s="147">
        <v>5</v>
      </c>
      <c r="F8" s="147">
        <v>6</v>
      </c>
      <c r="G8" s="148">
        <v>7</v>
      </c>
    </row>
    <row r="9" spans="1:7" x14ac:dyDescent="0.25">
      <c r="A9" s="149"/>
      <c r="B9" s="150"/>
      <c r="C9" s="151" t="s">
        <v>46</v>
      </c>
      <c r="D9" s="150"/>
      <c r="E9" s="150"/>
      <c r="F9" s="150"/>
      <c r="G9" s="152"/>
    </row>
    <row r="10" spans="1:7" ht="33" customHeight="1" x14ac:dyDescent="0.25">
      <c r="A10" s="146">
        <v>1</v>
      </c>
      <c r="B10" s="147"/>
      <c r="C10" s="153" t="s">
        <v>80</v>
      </c>
      <c r="D10" s="147" t="s">
        <v>7</v>
      </c>
      <c r="E10" s="154">
        <v>39.979999999999997</v>
      </c>
      <c r="F10" s="147"/>
      <c r="G10" s="155" t="s">
        <v>56</v>
      </c>
    </row>
    <row r="11" spans="1:7" ht="30" customHeight="1" x14ac:dyDescent="0.25">
      <c r="A11" s="146">
        <v>2</v>
      </c>
      <c r="B11" s="147"/>
      <c r="C11" s="153" t="s">
        <v>29</v>
      </c>
      <c r="D11" s="147" t="s">
        <v>7</v>
      </c>
      <c r="E11" s="154">
        <v>159.91999999999999</v>
      </c>
      <c r="F11" s="147"/>
      <c r="G11" s="148"/>
    </row>
    <row r="12" spans="1:7" ht="30" customHeight="1" x14ac:dyDescent="0.25">
      <c r="A12" s="146">
        <v>3</v>
      </c>
      <c r="B12" s="147"/>
      <c r="C12" s="153" t="s">
        <v>81</v>
      </c>
      <c r="D12" s="147" t="s">
        <v>7</v>
      </c>
      <c r="E12" s="156">
        <f>0.20052*1000</f>
        <v>200.52</v>
      </c>
      <c r="F12" s="147"/>
      <c r="G12" s="148"/>
    </row>
    <row r="13" spans="1:7" ht="30" customHeight="1" x14ac:dyDescent="0.25">
      <c r="A13" s="146">
        <v>4</v>
      </c>
      <c r="B13" s="147"/>
      <c r="C13" s="153" t="s">
        <v>58</v>
      </c>
      <c r="D13" s="147" t="s">
        <v>2</v>
      </c>
      <c r="E13" s="156">
        <v>700.64</v>
      </c>
      <c r="F13" s="147"/>
      <c r="G13" s="148" t="s">
        <v>82</v>
      </c>
    </row>
    <row r="14" spans="1:7" ht="30" customHeight="1" x14ac:dyDescent="0.25">
      <c r="A14" s="146">
        <v>5</v>
      </c>
      <c r="B14" s="147"/>
      <c r="C14" s="153" t="s">
        <v>59</v>
      </c>
      <c r="D14" s="147" t="s">
        <v>2</v>
      </c>
      <c r="E14" s="156">
        <f>E13</f>
        <v>700.64</v>
      </c>
      <c r="F14" s="147"/>
      <c r="G14" s="148"/>
    </row>
    <row r="15" spans="1:7" ht="30" customHeight="1" x14ac:dyDescent="0.25">
      <c r="A15" s="146">
        <v>6</v>
      </c>
      <c r="B15" s="147"/>
      <c r="C15" s="153" t="s">
        <v>57</v>
      </c>
      <c r="D15" s="147" t="s">
        <v>2</v>
      </c>
      <c r="E15" s="156">
        <v>20.010000000000002</v>
      </c>
      <c r="F15" s="147"/>
      <c r="G15" s="148"/>
    </row>
    <row r="16" spans="1:7" ht="30" customHeight="1" x14ac:dyDescent="0.25">
      <c r="A16" s="146">
        <v>7</v>
      </c>
      <c r="B16" s="147"/>
      <c r="C16" s="153" t="s">
        <v>60</v>
      </c>
      <c r="D16" s="147" t="s">
        <v>2</v>
      </c>
      <c r="E16" s="156">
        <v>20.010000000000002</v>
      </c>
      <c r="F16" s="147"/>
      <c r="G16" s="148"/>
    </row>
    <row r="17" spans="1:7" x14ac:dyDescent="0.25">
      <c r="A17" s="149"/>
      <c r="B17" s="150"/>
      <c r="C17" s="151" t="s">
        <v>3</v>
      </c>
      <c r="D17" s="150"/>
      <c r="E17" s="150"/>
      <c r="F17" s="150"/>
      <c r="G17" s="152"/>
    </row>
    <row r="18" spans="1:7" ht="30" customHeight="1" x14ac:dyDescent="0.25">
      <c r="A18" s="146">
        <v>8</v>
      </c>
      <c r="B18" s="147"/>
      <c r="C18" s="153" t="s">
        <v>30</v>
      </c>
      <c r="D18" s="147" t="s">
        <v>7</v>
      </c>
      <c r="E18" s="157">
        <f>0.07996*1000</f>
        <v>79.960000000000008</v>
      </c>
      <c r="F18" s="147"/>
      <c r="G18" s="148"/>
    </row>
    <row r="19" spans="1:7" ht="30" customHeight="1" x14ac:dyDescent="0.25">
      <c r="A19" s="146">
        <f>A18+1</f>
        <v>9</v>
      </c>
      <c r="B19" s="147"/>
      <c r="C19" s="153" t="s">
        <v>31</v>
      </c>
      <c r="D19" s="147" t="s">
        <v>5</v>
      </c>
      <c r="E19" s="157">
        <f>0.7996*1000</f>
        <v>799.6</v>
      </c>
      <c r="F19" s="147"/>
      <c r="G19" s="148"/>
    </row>
    <row r="20" spans="1:7" s="163" customFormat="1" ht="30" customHeight="1" x14ac:dyDescent="0.2">
      <c r="A20" s="158">
        <f t="shared" ref="A20:A24" si="0">A19+1</f>
        <v>10</v>
      </c>
      <c r="B20" s="159"/>
      <c r="C20" s="160" t="s">
        <v>4</v>
      </c>
      <c r="D20" s="159" t="s">
        <v>5</v>
      </c>
      <c r="E20" s="161">
        <f>E19*1.1</f>
        <v>879.56000000000006</v>
      </c>
      <c r="F20" s="159"/>
      <c r="G20" s="162" t="s">
        <v>83</v>
      </c>
    </row>
    <row r="21" spans="1:7" ht="30" customHeight="1" x14ac:dyDescent="0.25">
      <c r="A21" s="146">
        <f t="shared" si="0"/>
        <v>11</v>
      </c>
      <c r="B21" s="147"/>
      <c r="C21" s="153" t="s">
        <v>32</v>
      </c>
      <c r="D21" s="147" t="s">
        <v>7</v>
      </c>
      <c r="E21" s="157">
        <f>1.5992*100</f>
        <v>159.91999999999999</v>
      </c>
      <c r="F21" s="147"/>
      <c r="G21" s="148"/>
    </row>
    <row r="22" spans="1:7" s="163" customFormat="1" ht="30" customHeight="1" x14ac:dyDescent="0.2">
      <c r="A22" s="158">
        <f t="shared" si="0"/>
        <v>12</v>
      </c>
      <c r="B22" s="159"/>
      <c r="C22" s="160" t="s">
        <v>6</v>
      </c>
      <c r="D22" s="159" t="s">
        <v>7</v>
      </c>
      <c r="E22" s="161">
        <f>E21*1.1</f>
        <v>175.91200000000001</v>
      </c>
      <c r="F22" s="159"/>
      <c r="G22" s="162" t="s">
        <v>84</v>
      </c>
    </row>
    <row r="23" spans="1:7" ht="30" customHeight="1" x14ac:dyDescent="0.25">
      <c r="A23" s="146">
        <f t="shared" si="0"/>
        <v>13</v>
      </c>
      <c r="B23" s="147"/>
      <c r="C23" s="153" t="s">
        <v>33</v>
      </c>
      <c r="D23" s="147" t="s">
        <v>7</v>
      </c>
      <c r="E23" s="157">
        <f>2.7986*100</f>
        <v>279.86</v>
      </c>
      <c r="F23" s="147"/>
      <c r="G23" s="148"/>
    </row>
    <row r="24" spans="1:7" s="163" customFormat="1" ht="30" customHeight="1" x14ac:dyDescent="0.2">
      <c r="A24" s="158">
        <f t="shared" si="0"/>
        <v>14</v>
      </c>
      <c r="B24" s="159"/>
      <c r="C24" s="160" t="s">
        <v>8</v>
      </c>
      <c r="D24" s="159" t="s">
        <v>7</v>
      </c>
      <c r="E24" s="161">
        <f>E23*1.26</f>
        <v>352.62360000000001</v>
      </c>
      <c r="F24" s="159"/>
      <c r="G24" s="162" t="s">
        <v>85</v>
      </c>
    </row>
    <row r="25" spans="1:7" x14ac:dyDescent="0.25">
      <c r="A25" s="149"/>
      <c r="B25" s="150"/>
      <c r="C25" s="151" t="s">
        <v>45</v>
      </c>
      <c r="D25" s="150"/>
      <c r="E25" s="164"/>
      <c r="F25" s="150"/>
      <c r="G25" s="152"/>
    </row>
    <row r="26" spans="1:7" ht="30" customHeight="1" x14ac:dyDescent="0.25">
      <c r="A26" s="146">
        <f>A24+1</f>
        <v>15</v>
      </c>
      <c r="B26" s="147"/>
      <c r="C26" s="153" t="s">
        <v>34</v>
      </c>
      <c r="D26" s="147" t="s">
        <v>9</v>
      </c>
      <c r="E26" s="165">
        <v>1</v>
      </c>
      <c r="F26" s="147"/>
      <c r="G26" s="148"/>
    </row>
    <row r="27" spans="1:7" ht="30" customHeight="1" x14ac:dyDescent="0.25">
      <c r="A27" s="146">
        <f>A26+1</f>
        <v>16</v>
      </c>
      <c r="B27" s="147"/>
      <c r="C27" s="153" t="s">
        <v>35</v>
      </c>
      <c r="D27" s="147" t="s">
        <v>9</v>
      </c>
      <c r="E27" s="165">
        <v>1</v>
      </c>
      <c r="F27" s="147"/>
      <c r="G27" s="148"/>
    </row>
    <row r="28" spans="1:7" s="163" customFormat="1" ht="30" customHeight="1" x14ac:dyDescent="0.2">
      <c r="A28" s="158">
        <f t="shared" ref="A28:A55" si="1">A27+1</f>
        <v>17</v>
      </c>
      <c r="B28" s="159"/>
      <c r="C28" s="160" t="s">
        <v>13</v>
      </c>
      <c r="D28" s="159" t="s">
        <v>14</v>
      </c>
      <c r="E28" s="166">
        <v>1</v>
      </c>
      <c r="F28" s="159"/>
      <c r="G28" s="162"/>
    </row>
    <row r="29" spans="1:7" s="163" customFormat="1" ht="30" customHeight="1" x14ac:dyDescent="0.2">
      <c r="A29" s="158">
        <f t="shared" si="1"/>
        <v>18</v>
      </c>
      <c r="B29" s="159"/>
      <c r="C29" s="160" t="s">
        <v>15</v>
      </c>
      <c r="D29" s="159" t="s">
        <v>14</v>
      </c>
      <c r="E29" s="166">
        <v>1</v>
      </c>
      <c r="F29" s="159"/>
      <c r="G29" s="162"/>
    </row>
    <row r="30" spans="1:7" ht="30" customHeight="1" x14ac:dyDescent="0.25">
      <c r="A30" s="146">
        <f t="shared" si="1"/>
        <v>19</v>
      </c>
      <c r="B30" s="147"/>
      <c r="C30" s="153" t="s">
        <v>36</v>
      </c>
      <c r="D30" s="147" t="s">
        <v>12</v>
      </c>
      <c r="E30" s="165">
        <v>1</v>
      </c>
      <c r="F30" s="147"/>
      <c r="G30" s="148"/>
    </row>
    <row r="31" spans="1:7" s="163" customFormat="1" ht="30" customHeight="1" x14ac:dyDescent="0.2">
      <c r="A31" s="158">
        <f t="shared" si="1"/>
        <v>20</v>
      </c>
      <c r="B31" s="159"/>
      <c r="C31" s="160" t="s">
        <v>16</v>
      </c>
      <c r="D31" s="159" t="s">
        <v>12</v>
      </c>
      <c r="E31" s="166">
        <v>2</v>
      </c>
      <c r="F31" s="159"/>
      <c r="G31" s="162"/>
    </row>
    <row r="32" spans="1:7" ht="30" customHeight="1" x14ac:dyDescent="0.25">
      <c r="A32" s="146">
        <f t="shared" si="1"/>
        <v>21</v>
      </c>
      <c r="B32" s="147"/>
      <c r="C32" s="153" t="s">
        <v>17</v>
      </c>
      <c r="D32" s="147" t="s">
        <v>12</v>
      </c>
      <c r="E32" s="165">
        <v>1</v>
      </c>
      <c r="F32" s="147"/>
      <c r="G32" s="148"/>
    </row>
    <row r="33" spans="1:7" ht="30" customHeight="1" x14ac:dyDescent="0.25">
      <c r="A33" s="146">
        <f t="shared" si="1"/>
        <v>22</v>
      </c>
      <c r="B33" s="147"/>
      <c r="C33" s="153" t="s">
        <v>62</v>
      </c>
      <c r="D33" s="147" t="s">
        <v>18</v>
      </c>
      <c r="E33" s="156">
        <v>1.08</v>
      </c>
      <c r="F33" s="147"/>
      <c r="G33" s="148" t="s">
        <v>61</v>
      </c>
    </row>
    <row r="34" spans="1:7" s="172" customFormat="1" ht="30" customHeight="1" x14ac:dyDescent="0.25">
      <c r="A34" s="167">
        <f t="shared" si="1"/>
        <v>23</v>
      </c>
      <c r="B34" s="168"/>
      <c r="C34" s="169" t="s">
        <v>37</v>
      </c>
      <c r="D34" s="168" t="s">
        <v>19</v>
      </c>
      <c r="E34" s="170">
        <v>0.16039999999999999</v>
      </c>
      <c r="F34" s="168"/>
      <c r="G34" s="171"/>
    </row>
    <row r="35" spans="1:7" s="178" customFormat="1" ht="30" customHeight="1" x14ac:dyDescent="0.2">
      <c r="A35" s="173">
        <f t="shared" si="1"/>
        <v>24</v>
      </c>
      <c r="B35" s="174"/>
      <c r="C35" s="175" t="s">
        <v>20</v>
      </c>
      <c r="D35" s="174" t="s">
        <v>12</v>
      </c>
      <c r="E35" s="176">
        <v>26</v>
      </c>
      <c r="F35" s="174"/>
      <c r="G35" s="177"/>
    </row>
    <row r="36" spans="1:7" s="163" customFormat="1" ht="30" customHeight="1" x14ac:dyDescent="0.2">
      <c r="A36" s="158">
        <f t="shared" si="1"/>
        <v>25</v>
      </c>
      <c r="B36" s="159"/>
      <c r="C36" s="160" t="s">
        <v>21</v>
      </c>
      <c r="D36" s="174" t="s">
        <v>12</v>
      </c>
      <c r="E36" s="176">
        <v>295</v>
      </c>
      <c r="F36" s="174"/>
      <c r="G36" s="162"/>
    </row>
    <row r="37" spans="1:7" s="163" customFormat="1" ht="30" customHeight="1" x14ac:dyDescent="0.2">
      <c r="A37" s="158">
        <f t="shared" si="1"/>
        <v>26</v>
      </c>
      <c r="B37" s="159"/>
      <c r="C37" s="160" t="s">
        <v>22</v>
      </c>
      <c r="D37" s="174" t="s">
        <v>9</v>
      </c>
      <c r="E37" s="176">
        <v>34</v>
      </c>
      <c r="F37" s="174"/>
      <c r="G37" s="162"/>
    </row>
    <row r="38" spans="1:7" s="163" customFormat="1" ht="30" customHeight="1" x14ac:dyDescent="0.2">
      <c r="A38" s="158">
        <f t="shared" si="1"/>
        <v>27</v>
      </c>
      <c r="B38" s="159"/>
      <c r="C38" s="160" t="s">
        <v>23</v>
      </c>
      <c r="D38" s="174" t="s">
        <v>12</v>
      </c>
      <c r="E38" s="176">
        <v>204</v>
      </c>
      <c r="F38" s="174"/>
      <c r="G38" s="162"/>
    </row>
    <row r="39" spans="1:7" ht="30" customHeight="1" x14ac:dyDescent="0.25">
      <c r="A39" s="158">
        <f t="shared" si="1"/>
        <v>28</v>
      </c>
      <c r="B39" s="147"/>
      <c r="C39" s="153" t="s">
        <v>38</v>
      </c>
      <c r="D39" s="168" t="s">
        <v>12</v>
      </c>
      <c r="E39" s="179">
        <v>1</v>
      </c>
      <c r="F39" s="168"/>
      <c r="G39" s="148"/>
    </row>
    <row r="40" spans="1:7" s="163" customFormat="1" ht="30" customHeight="1" x14ac:dyDescent="0.2">
      <c r="A40" s="158">
        <f t="shared" si="1"/>
        <v>29</v>
      </c>
      <c r="B40" s="159"/>
      <c r="C40" s="160" t="s">
        <v>26</v>
      </c>
      <c r="D40" s="174" t="s">
        <v>9</v>
      </c>
      <c r="E40" s="176">
        <v>1</v>
      </c>
      <c r="F40" s="174"/>
      <c r="G40" s="162"/>
    </row>
    <row r="41" spans="1:7" s="186" customFormat="1" ht="30" customHeight="1" x14ac:dyDescent="0.25">
      <c r="A41" s="180">
        <f t="shared" si="1"/>
        <v>30</v>
      </c>
      <c r="B41" s="181"/>
      <c r="C41" s="182" t="s">
        <v>86</v>
      </c>
      <c r="D41" s="183" t="s">
        <v>7</v>
      </c>
      <c r="E41" s="184">
        <v>12.4</v>
      </c>
      <c r="F41" s="183"/>
      <c r="G41" s="185"/>
    </row>
    <row r="42" spans="1:7" s="192" customFormat="1" ht="30" customHeight="1" x14ac:dyDescent="0.2">
      <c r="A42" s="180">
        <f t="shared" si="1"/>
        <v>31</v>
      </c>
      <c r="B42" s="187"/>
      <c r="C42" s="188" t="s">
        <v>8</v>
      </c>
      <c r="D42" s="189" t="s">
        <v>7</v>
      </c>
      <c r="E42" s="190">
        <f>E41*1.17</f>
        <v>14.507999999999999</v>
      </c>
      <c r="F42" s="189"/>
      <c r="G42" s="191" t="s">
        <v>87</v>
      </c>
    </row>
    <row r="43" spans="1:7" s="186" customFormat="1" ht="30" customHeight="1" x14ac:dyDescent="0.25">
      <c r="A43" s="180">
        <f t="shared" si="1"/>
        <v>32</v>
      </c>
      <c r="B43" s="181"/>
      <c r="C43" s="182" t="s">
        <v>88</v>
      </c>
      <c r="D43" s="183" t="s">
        <v>7</v>
      </c>
      <c r="E43" s="184">
        <v>14.6</v>
      </c>
      <c r="F43" s="183"/>
      <c r="G43" s="185"/>
    </row>
    <row r="44" spans="1:7" s="192" customFormat="1" ht="30" customHeight="1" x14ac:dyDescent="0.2">
      <c r="A44" s="180">
        <f t="shared" si="1"/>
        <v>33</v>
      </c>
      <c r="B44" s="187"/>
      <c r="C44" s="188" t="s">
        <v>6</v>
      </c>
      <c r="D44" s="189" t="s">
        <v>7</v>
      </c>
      <c r="E44" s="193">
        <f>E43*1.1</f>
        <v>16.060000000000002</v>
      </c>
      <c r="F44" s="189"/>
      <c r="G44" s="191" t="s">
        <v>89</v>
      </c>
    </row>
    <row r="45" spans="1:7" s="198" customFormat="1" ht="30" customHeight="1" x14ac:dyDescent="0.25">
      <c r="A45" s="158">
        <f t="shared" si="1"/>
        <v>34</v>
      </c>
      <c r="B45" s="194"/>
      <c r="C45" s="153" t="s">
        <v>54</v>
      </c>
      <c r="D45" s="168" t="s">
        <v>5</v>
      </c>
      <c r="E45" s="195">
        <v>31.8</v>
      </c>
      <c r="F45" s="196"/>
      <c r="G45" s="197"/>
    </row>
    <row r="46" spans="1:7" s="163" customFormat="1" ht="30" customHeight="1" x14ac:dyDescent="0.2">
      <c r="A46" s="158">
        <f t="shared" si="1"/>
        <v>35</v>
      </c>
      <c r="B46" s="159"/>
      <c r="C46" s="160" t="s">
        <v>25</v>
      </c>
      <c r="D46" s="174" t="s">
        <v>24</v>
      </c>
      <c r="E46" s="161">
        <v>6.36</v>
      </c>
      <c r="F46" s="174"/>
      <c r="G46" s="162"/>
    </row>
    <row r="47" spans="1:7" ht="30" customHeight="1" x14ac:dyDescent="0.25">
      <c r="A47" s="158">
        <f t="shared" si="1"/>
        <v>36</v>
      </c>
      <c r="B47" s="147"/>
      <c r="C47" s="153" t="s">
        <v>39</v>
      </c>
      <c r="D47" s="168" t="s">
        <v>11</v>
      </c>
      <c r="E47" s="199">
        <v>1.321</v>
      </c>
      <c r="F47" s="168"/>
      <c r="G47" s="148"/>
    </row>
    <row r="48" spans="1:7" s="163" customFormat="1" ht="30" customHeight="1" x14ac:dyDescent="0.2">
      <c r="A48" s="158">
        <f t="shared" si="1"/>
        <v>37</v>
      </c>
      <c r="B48" s="159"/>
      <c r="C48" s="160" t="s">
        <v>27</v>
      </c>
      <c r="D48" s="174" t="s">
        <v>11</v>
      </c>
      <c r="E48" s="161">
        <v>0.75</v>
      </c>
      <c r="F48" s="174"/>
      <c r="G48" s="162"/>
    </row>
    <row r="49" spans="1:7" s="163" customFormat="1" ht="30" customHeight="1" x14ac:dyDescent="0.2">
      <c r="A49" s="158">
        <f t="shared" si="1"/>
        <v>38</v>
      </c>
      <c r="B49" s="159"/>
      <c r="C49" s="160" t="s">
        <v>28</v>
      </c>
      <c r="D49" s="174" t="s">
        <v>24</v>
      </c>
      <c r="E49" s="176">
        <v>571</v>
      </c>
      <c r="F49" s="174"/>
      <c r="G49" s="162"/>
    </row>
    <row r="50" spans="1:7" ht="30" customHeight="1" x14ac:dyDescent="0.25">
      <c r="A50" s="146">
        <f t="shared" si="1"/>
        <v>39</v>
      </c>
      <c r="B50" s="147"/>
      <c r="C50" s="153" t="s">
        <v>40</v>
      </c>
      <c r="D50" s="168" t="s">
        <v>55</v>
      </c>
      <c r="E50" s="157">
        <f>0.10904*1000</f>
        <v>109.03999999999999</v>
      </c>
      <c r="F50" s="168"/>
      <c r="G50" s="148"/>
    </row>
    <row r="51" spans="1:7" s="163" customFormat="1" ht="30" customHeight="1" x14ac:dyDescent="0.2">
      <c r="A51" s="158">
        <f t="shared" si="1"/>
        <v>40</v>
      </c>
      <c r="B51" s="159"/>
      <c r="C51" s="160" t="s">
        <v>8</v>
      </c>
      <c r="D51" s="174" t="s">
        <v>7</v>
      </c>
      <c r="E51" s="161">
        <f>E50*1.17</f>
        <v>127.57679999999998</v>
      </c>
      <c r="F51" s="174"/>
      <c r="G51" s="162" t="s">
        <v>90</v>
      </c>
    </row>
    <row r="52" spans="1:7" ht="30" customHeight="1" x14ac:dyDescent="0.25">
      <c r="A52" s="146">
        <f t="shared" si="1"/>
        <v>41</v>
      </c>
      <c r="B52" s="147"/>
      <c r="C52" s="153" t="s">
        <v>41</v>
      </c>
      <c r="D52" s="168" t="s">
        <v>7</v>
      </c>
      <c r="E52" s="157">
        <f>E50*0.1</f>
        <v>10.904</v>
      </c>
      <c r="F52" s="168"/>
      <c r="G52" s="148"/>
    </row>
    <row r="53" spans="1:7" s="163" customFormat="1" ht="26.25" customHeight="1" x14ac:dyDescent="0.2">
      <c r="A53" s="158">
        <f t="shared" si="1"/>
        <v>42</v>
      </c>
      <c r="B53" s="159"/>
      <c r="C53" s="160" t="s">
        <v>42</v>
      </c>
      <c r="D53" s="174" t="s">
        <v>7</v>
      </c>
      <c r="E53" s="161">
        <v>12.75</v>
      </c>
      <c r="F53" s="174"/>
      <c r="G53" s="162" t="s">
        <v>91</v>
      </c>
    </row>
    <row r="54" spans="1:7" s="172" customFormat="1" ht="30" customHeight="1" x14ac:dyDescent="0.25">
      <c r="A54" s="167">
        <f t="shared" si="1"/>
        <v>43</v>
      </c>
      <c r="B54" s="168"/>
      <c r="C54" s="169" t="s">
        <v>43</v>
      </c>
      <c r="D54" s="168" t="s">
        <v>10</v>
      </c>
      <c r="E54" s="157">
        <v>160.38999999999999</v>
      </c>
      <c r="F54" s="168"/>
      <c r="G54" s="171"/>
    </row>
    <row r="55" spans="1:7" s="172" customFormat="1" ht="30" customHeight="1" thickBot="1" x14ac:dyDescent="0.3">
      <c r="A55" s="200">
        <f t="shared" si="1"/>
        <v>44</v>
      </c>
      <c r="B55" s="201"/>
      <c r="C55" s="202" t="s">
        <v>44</v>
      </c>
      <c r="D55" s="201" t="s">
        <v>10</v>
      </c>
      <c r="E55" s="203">
        <v>22.42</v>
      </c>
      <c r="F55" s="201"/>
      <c r="G55" s="204"/>
    </row>
    <row r="57" spans="1:7" x14ac:dyDescent="0.25">
      <c r="B57" s="213" t="s">
        <v>50</v>
      </c>
      <c r="C57" s="213"/>
      <c r="D57" s="213"/>
      <c r="E57" s="213"/>
      <c r="F57" s="213"/>
    </row>
    <row r="58" spans="1:7" ht="47.25" customHeight="1" x14ac:dyDescent="0.25">
      <c r="B58" s="213" t="s">
        <v>51</v>
      </c>
      <c r="C58" s="213"/>
      <c r="D58" s="213"/>
      <c r="E58" s="213"/>
      <c r="F58" s="213"/>
    </row>
  </sheetData>
  <mergeCells count="9">
    <mergeCell ref="G6:G7"/>
    <mergeCell ref="B57:F57"/>
    <mergeCell ref="B58:F58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5D10-E8B5-4964-860E-62E57F124C45}">
  <sheetPr>
    <tabColor rgb="FFFF0000"/>
  </sheetPr>
  <dimension ref="A2:X87"/>
  <sheetViews>
    <sheetView topLeftCell="A17" zoomScale="70" zoomScaleNormal="70" workbookViewId="0">
      <selection activeCell="X3" sqref="X3"/>
    </sheetView>
  </sheetViews>
  <sheetFormatPr defaultRowHeight="15" outlineLevelCol="1" x14ac:dyDescent="0.25"/>
  <cols>
    <col min="1" max="1" width="9.140625" style="1"/>
    <col min="2" max="2" width="5.5703125" style="1" customWidth="1"/>
    <col min="3" max="3" width="50.140625" style="17" customWidth="1"/>
    <col min="4" max="4" width="14.42578125" style="2" customWidth="1"/>
    <col min="5" max="5" width="11.28515625" style="2" customWidth="1"/>
    <col min="6" max="7" width="15.7109375" style="45" hidden="1" customWidth="1" outlineLevel="1"/>
    <col min="8" max="9" width="15.7109375" style="46" hidden="1" customWidth="1" outlineLevel="1"/>
    <col min="10" max="13" width="15.7109375" style="45" hidden="1" customWidth="1" outlineLevel="1"/>
    <col min="14" max="14" width="3.140625" style="60" customWidth="1" collapsed="1"/>
    <col min="15" max="15" width="15.7109375" style="47" hidden="1" customWidth="1" outlineLevel="1"/>
    <col min="16" max="22" width="15.7109375" style="45" hidden="1" customWidth="1" outlineLevel="1"/>
    <col min="23" max="23" width="15" style="1" customWidth="1" collapsed="1"/>
    <col min="24" max="24" width="78" style="15" customWidth="1"/>
    <col min="25" max="26" width="118.28515625" customWidth="1"/>
  </cols>
  <sheetData>
    <row r="2" spans="1:24" ht="69.75" customHeight="1" x14ac:dyDescent="0.35">
      <c r="C2" s="16" t="s">
        <v>74</v>
      </c>
      <c r="F2" s="1"/>
      <c r="G2" s="15"/>
      <c r="H2"/>
      <c r="I2"/>
      <c r="J2"/>
      <c r="K2"/>
      <c r="L2"/>
      <c r="M2"/>
      <c r="O2"/>
      <c r="P2"/>
      <c r="Q2"/>
      <c r="R2"/>
      <c r="S2"/>
      <c r="T2"/>
      <c r="U2"/>
      <c r="V2"/>
      <c r="W2"/>
      <c r="X2" s="138" t="s">
        <v>94</v>
      </c>
    </row>
    <row r="3" spans="1:24" ht="16.5" thickBot="1" x14ac:dyDescent="0.3">
      <c r="O3" s="120">
        <v>0</v>
      </c>
      <c r="P3" s="121"/>
      <c r="Q3" s="121"/>
      <c r="R3" s="122">
        <v>0</v>
      </c>
    </row>
    <row r="4" spans="1:24" ht="15" customHeight="1" x14ac:dyDescent="0.25">
      <c r="A4" s="237" t="s">
        <v>52</v>
      </c>
      <c r="B4" s="234" t="s">
        <v>0</v>
      </c>
      <c r="C4" s="234" t="s">
        <v>47</v>
      </c>
      <c r="D4" s="234" t="s">
        <v>53</v>
      </c>
      <c r="E4" s="234" t="s">
        <v>1</v>
      </c>
      <c r="F4" s="227" t="s">
        <v>63</v>
      </c>
      <c r="G4" s="228"/>
      <c r="H4" s="228"/>
      <c r="I4" s="228"/>
      <c r="J4" s="228"/>
      <c r="K4" s="228"/>
      <c r="L4" s="228"/>
      <c r="M4" s="229"/>
      <c r="N4" s="223"/>
      <c r="O4" s="230" t="s">
        <v>64</v>
      </c>
      <c r="P4" s="231"/>
      <c r="Q4" s="231"/>
      <c r="R4" s="231"/>
      <c r="S4" s="231"/>
      <c r="T4" s="231"/>
      <c r="U4" s="231"/>
      <c r="V4" s="232"/>
      <c r="W4" s="234" t="s">
        <v>48</v>
      </c>
      <c r="X4" s="220" t="s">
        <v>49</v>
      </c>
    </row>
    <row r="5" spans="1:24" ht="31.5" customHeight="1" thickBot="1" x14ac:dyDescent="0.3">
      <c r="A5" s="238"/>
      <c r="B5" s="235"/>
      <c r="C5" s="235"/>
      <c r="D5" s="235"/>
      <c r="E5" s="235"/>
      <c r="F5" s="241" t="s">
        <v>65</v>
      </c>
      <c r="G5" s="241"/>
      <c r="H5" s="241"/>
      <c r="I5" s="241" t="s">
        <v>66</v>
      </c>
      <c r="J5" s="241"/>
      <c r="K5" s="241"/>
      <c r="L5" s="242" t="s">
        <v>67</v>
      </c>
      <c r="M5" s="242"/>
      <c r="N5" s="224"/>
      <c r="O5" s="233" t="s">
        <v>65</v>
      </c>
      <c r="P5" s="233"/>
      <c r="Q5" s="233"/>
      <c r="R5" s="233" t="s">
        <v>66</v>
      </c>
      <c r="S5" s="233"/>
      <c r="T5" s="233"/>
      <c r="U5" s="226" t="s">
        <v>67</v>
      </c>
      <c r="V5" s="226"/>
      <c r="W5" s="235"/>
      <c r="X5" s="221"/>
    </row>
    <row r="6" spans="1:24" ht="53.25" customHeight="1" thickTop="1" thickBot="1" x14ac:dyDescent="0.3">
      <c r="A6" s="239"/>
      <c r="B6" s="236"/>
      <c r="C6" s="236"/>
      <c r="D6" s="236"/>
      <c r="E6" s="236"/>
      <c r="F6" s="91" t="s">
        <v>68</v>
      </c>
      <c r="G6" s="91" t="s">
        <v>69</v>
      </c>
      <c r="H6" s="92" t="s">
        <v>70</v>
      </c>
      <c r="I6" s="91" t="s">
        <v>68</v>
      </c>
      <c r="J6" s="91" t="s">
        <v>69</v>
      </c>
      <c r="K6" s="92" t="s">
        <v>70</v>
      </c>
      <c r="L6" s="91" t="s">
        <v>71</v>
      </c>
      <c r="M6" s="91" t="s">
        <v>72</v>
      </c>
      <c r="N6" s="225"/>
      <c r="O6" s="100" t="s">
        <v>68</v>
      </c>
      <c r="P6" s="100" t="s">
        <v>69</v>
      </c>
      <c r="Q6" s="101" t="s">
        <v>70</v>
      </c>
      <c r="R6" s="100" t="s">
        <v>68</v>
      </c>
      <c r="S6" s="100" t="s">
        <v>69</v>
      </c>
      <c r="T6" s="101" t="s">
        <v>70</v>
      </c>
      <c r="U6" s="100" t="s">
        <v>71</v>
      </c>
      <c r="V6" s="100" t="s">
        <v>72</v>
      </c>
      <c r="W6" s="236"/>
      <c r="X6" s="222"/>
    </row>
    <row r="7" spans="1:24" ht="16.5" thickTop="1" thickBot="1" x14ac:dyDescent="0.3">
      <c r="A7" s="102">
        <v>1</v>
      </c>
      <c r="B7" s="103">
        <v>2</v>
      </c>
      <c r="C7" s="103">
        <v>3</v>
      </c>
      <c r="D7" s="103">
        <v>4</v>
      </c>
      <c r="E7" s="103">
        <v>5</v>
      </c>
      <c r="F7" s="104"/>
      <c r="G7" s="104"/>
      <c r="H7" s="105"/>
      <c r="I7" s="104"/>
      <c r="J7" s="104"/>
      <c r="K7" s="105"/>
      <c r="L7" s="104"/>
      <c r="M7" s="104"/>
      <c r="N7" s="123"/>
      <c r="O7" s="106"/>
      <c r="P7" s="106"/>
      <c r="Q7" s="107"/>
      <c r="R7" s="106"/>
      <c r="S7" s="106"/>
      <c r="T7" s="107"/>
      <c r="U7" s="106"/>
      <c r="V7" s="106"/>
      <c r="W7" s="103">
        <v>6</v>
      </c>
      <c r="X7" s="108">
        <v>7</v>
      </c>
    </row>
    <row r="8" spans="1:24" ht="21.75" customHeight="1" thickTop="1" x14ac:dyDescent="0.25">
      <c r="A8" s="87"/>
      <c r="B8" s="88"/>
      <c r="C8" s="89"/>
      <c r="D8" s="88"/>
      <c r="E8" s="88"/>
      <c r="F8" s="88"/>
      <c r="G8" s="88"/>
      <c r="H8" s="88"/>
      <c r="I8" s="88"/>
      <c r="J8" s="88"/>
      <c r="K8" s="88"/>
      <c r="L8" s="88"/>
      <c r="M8" s="88"/>
      <c r="N8" s="124"/>
      <c r="O8" s="98"/>
      <c r="P8" s="99"/>
      <c r="Q8" s="99"/>
      <c r="R8" s="99"/>
      <c r="S8" s="99"/>
      <c r="T8" s="99"/>
      <c r="U8" s="99"/>
      <c r="V8" s="99"/>
      <c r="W8" s="88"/>
      <c r="X8" s="90"/>
    </row>
    <row r="9" spans="1:24" ht="37.5" customHeight="1" x14ac:dyDescent="0.25">
      <c r="A9" s="3">
        <v>1</v>
      </c>
      <c r="B9" s="4"/>
      <c r="C9" s="5"/>
      <c r="D9" s="6"/>
      <c r="E9" s="10"/>
      <c r="F9" s="61"/>
      <c r="G9" s="75">
        <f>ROUND(F9*E9,2)</f>
        <v>0</v>
      </c>
      <c r="H9" s="93">
        <f t="shared" ref="H9" si="0">ROUND(G9*1.2,2)</f>
        <v>0</v>
      </c>
      <c r="I9" s="62"/>
      <c r="J9" s="93">
        <f>ROUND(I9*H9,2)</f>
        <v>0</v>
      </c>
      <c r="K9" s="93">
        <f t="shared" ref="K9" si="1">ROUND(J9*1.2,2)</f>
        <v>0</v>
      </c>
      <c r="L9" s="94">
        <f t="shared" ref="L9:M9" si="2">G9+J9</f>
        <v>0</v>
      </c>
      <c r="M9" s="94">
        <f t="shared" si="2"/>
        <v>0</v>
      </c>
      <c r="N9" s="59"/>
      <c r="O9" s="76"/>
      <c r="P9" s="95">
        <f>ROUND(O9*M9,2)</f>
        <v>0</v>
      </c>
      <c r="Q9" s="95">
        <f t="shared" ref="Q9" si="3">ROUND(P9*1.2,2)</f>
        <v>0</v>
      </c>
      <c r="R9" s="95"/>
      <c r="S9" s="95">
        <f>ROUND(R9*Q9,2)</f>
        <v>0</v>
      </c>
      <c r="T9" s="95">
        <f t="shared" ref="T9" si="4">ROUND(S9*1.2,2)</f>
        <v>0</v>
      </c>
      <c r="U9" s="96">
        <f t="shared" ref="U9" si="5">P9+S9</f>
        <v>0</v>
      </c>
      <c r="V9" s="96">
        <f t="shared" ref="V9" si="6">Q9+T9</f>
        <v>0</v>
      </c>
      <c r="W9" s="97"/>
      <c r="X9" s="137"/>
    </row>
    <row r="10" spans="1:24" ht="30" customHeight="1" x14ac:dyDescent="0.25">
      <c r="A10" s="3">
        <v>2</v>
      </c>
      <c r="B10" s="4"/>
      <c r="C10" s="5"/>
      <c r="D10" s="6"/>
      <c r="E10" s="10"/>
      <c r="F10" s="63"/>
      <c r="G10" s="75">
        <f t="shared" ref="G10:G52" si="7">ROUND(F10*E10,2)</f>
        <v>0</v>
      </c>
      <c r="H10" s="75">
        <f t="shared" ref="H10:H52" si="8">ROUND(G10*1.2,2)</f>
        <v>0</v>
      </c>
      <c r="I10" s="64"/>
      <c r="J10" s="75">
        <f t="shared" ref="J10:J52" si="9">ROUND(I10*H10,2)</f>
        <v>0</v>
      </c>
      <c r="K10" s="75">
        <f t="shared" ref="K10:K52" si="10">ROUND(J10*1.2,2)</f>
        <v>0</v>
      </c>
      <c r="L10" s="61">
        <f t="shared" ref="L10:L52" si="11">G10+J10</f>
        <v>0</v>
      </c>
      <c r="M10" s="61">
        <f t="shared" ref="M10:M52" si="12">H10+K10</f>
        <v>0</v>
      </c>
      <c r="N10" s="125"/>
      <c r="O10" s="77"/>
      <c r="P10" s="78">
        <f t="shared" ref="P10:P52" si="13">ROUND(O10*M10,2)</f>
        <v>0</v>
      </c>
      <c r="Q10" s="78">
        <f t="shared" ref="Q10:Q52" si="14">ROUND(P10*1.2,2)</f>
        <v>0</v>
      </c>
      <c r="R10" s="78"/>
      <c r="S10" s="78">
        <f t="shared" ref="S10:S52" si="15">ROUND(R10*Q10,2)</f>
        <v>0</v>
      </c>
      <c r="T10" s="78">
        <f t="shared" ref="T10:T52" si="16">ROUND(S10*1.2,2)</f>
        <v>0</v>
      </c>
      <c r="U10" s="79">
        <f t="shared" ref="U10:U52" si="17">P10+S10</f>
        <v>0</v>
      </c>
      <c r="V10" s="79">
        <f t="shared" ref="V10:V52" si="18">Q10+T10</f>
        <v>0</v>
      </c>
      <c r="W10" s="4"/>
      <c r="X10" s="14"/>
    </row>
    <row r="11" spans="1:24" ht="30" customHeight="1" x14ac:dyDescent="0.25">
      <c r="A11" s="3">
        <v>3</v>
      </c>
      <c r="B11" s="4"/>
      <c r="C11" s="5"/>
      <c r="D11" s="6"/>
      <c r="E11" s="8"/>
      <c r="F11" s="65"/>
      <c r="G11" s="75">
        <f t="shared" si="7"/>
        <v>0</v>
      </c>
      <c r="H11" s="75">
        <f t="shared" si="8"/>
        <v>0</v>
      </c>
      <c r="I11" s="67"/>
      <c r="J11" s="75">
        <f t="shared" si="9"/>
        <v>0</v>
      </c>
      <c r="K11" s="75">
        <f t="shared" si="10"/>
        <v>0</v>
      </c>
      <c r="L11" s="61">
        <f t="shared" si="11"/>
        <v>0</v>
      </c>
      <c r="M11" s="61">
        <f t="shared" si="12"/>
        <v>0</v>
      </c>
      <c r="N11" s="58"/>
      <c r="O11" s="74"/>
      <c r="P11" s="78">
        <f t="shared" si="13"/>
        <v>0</v>
      </c>
      <c r="Q11" s="78">
        <f t="shared" si="14"/>
        <v>0</v>
      </c>
      <c r="R11" s="78"/>
      <c r="S11" s="78">
        <f t="shared" si="15"/>
        <v>0</v>
      </c>
      <c r="T11" s="78">
        <f t="shared" si="16"/>
        <v>0</v>
      </c>
      <c r="U11" s="79">
        <f t="shared" si="17"/>
        <v>0</v>
      </c>
      <c r="V11" s="79">
        <f t="shared" si="18"/>
        <v>0</v>
      </c>
      <c r="W11" s="4"/>
      <c r="X11" s="14"/>
    </row>
    <row r="12" spans="1:24" ht="30" customHeight="1" x14ac:dyDescent="0.25">
      <c r="A12" s="3">
        <v>4</v>
      </c>
      <c r="B12" s="4"/>
      <c r="C12" s="5" t="s">
        <v>76</v>
      </c>
      <c r="D12" s="6"/>
      <c r="E12" s="8"/>
      <c r="F12" s="65"/>
      <c r="G12" s="75">
        <f t="shared" si="7"/>
        <v>0</v>
      </c>
      <c r="H12" s="75">
        <f t="shared" si="8"/>
        <v>0</v>
      </c>
      <c r="I12" s="67"/>
      <c r="J12" s="75">
        <f t="shared" si="9"/>
        <v>0</v>
      </c>
      <c r="K12" s="75">
        <f t="shared" si="10"/>
        <v>0</v>
      </c>
      <c r="L12" s="61">
        <f t="shared" si="11"/>
        <v>0</v>
      </c>
      <c r="M12" s="61">
        <f t="shared" si="12"/>
        <v>0</v>
      </c>
      <c r="N12" s="58"/>
      <c r="O12" s="74"/>
      <c r="P12" s="78">
        <f t="shared" si="13"/>
        <v>0</v>
      </c>
      <c r="Q12" s="78">
        <f t="shared" si="14"/>
        <v>0</v>
      </c>
      <c r="R12" s="78"/>
      <c r="S12" s="78">
        <f t="shared" si="15"/>
        <v>0</v>
      </c>
      <c r="T12" s="78">
        <f t="shared" si="16"/>
        <v>0</v>
      </c>
      <c r="U12" s="79">
        <f t="shared" si="17"/>
        <v>0</v>
      </c>
      <c r="V12" s="79">
        <f t="shared" si="18"/>
        <v>0</v>
      </c>
      <c r="W12" s="4"/>
      <c r="X12" s="14" t="s">
        <v>75</v>
      </c>
    </row>
    <row r="13" spans="1:24" ht="30" customHeight="1" x14ac:dyDescent="0.25">
      <c r="A13" s="3">
        <v>5</v>
      </c>
      <c r="B13" s="4"/>
      <c r="C13" s="5" t="s">
        <v>77</v>
      </c>
      <c r="D13" s="6"/>
      <c r="E13" s="8"/>
      <c r="F13" s="65"/>
      <c r="G13" s="75">
        <f t="shared" si="7"/>
        <v>0</v>
      </c>
      <c r="H13" s="75">
        <f t="shared" si="8"/>
        <v>0</v>
      </c>
      <c r="I13" s="67"/>
      <c r="J13" s="75">
        <f t="shared" si="9"/>
        <v>0</v>
      </c>
      <c r="K13" s="75">
        <f t="shared" si="10"/>
        <v>0</v>
      </c>
      <c r="L13" s="61">
        <f t="shared" si="11"/>
        <v>0</v>
      </c>
      <c r="M13" s="61">
        <f t="shared" si="12"/>
        <v>0</v>
      </c>
      <c r="N13" s="58"/>
      <c r="O13" s="74"/>
      <c r="P13" s="78">
        <f t="shared" si="13"/>
        <v>0</v>
      </c>
      <c r="Q13" s="78">
        <f t="shared" si="14"/>
        <v>0</v>
      </c>
      <c r="R13" s="78"/>
      <c r="S13" s="78">
        <f t="shared" si="15"/>
        <v>0</v>
      </c>
      <c r="T13" s="78">
        <f t="shared" si="16"/>
        <v>0</v>
      </c>
      <c r="U13" s="79">
        <f t="shared" si="17"/>
        <v>0</v>
      </c>
      <c r="V13" s="79">
        <f t="shared" si="18"/>
        <v>0</v>
      </c>
      <c r="W13" s="4"/>
      <c r="X13" s="14" t="s">
        <v>75</v>
      </c>
    </row>
    <row r="14" spans="1:24" ht="30" customHeight="1" x14ac:dyDescent="0.25">
      <c r="A14" s="3">
        <v>6</v>
      </c>
      <c r="B14" s="4"/>
      <c r="C14" s="5"/>
      <c r="D14" s="6"/>
      <c r="E14" s="8"/>
      <c r="F14" s="65"/>
      <c r="G14" s="75">
        <f t="shared" si="7"/>
        <v>0</v>
      </c>
      <c r="H14" s="75">
        <f t="shared" si="8"/>
        <v>0</v>
      </c>
      <c r="I14" s="67"/>
      <c r="J14" s="75">
        <f t="shared" si="9"/>
        <v>0</v>
      </c>
      <c r="K14" s="75">
        <f t="shared" si="10"/>
        <v>0</v>
      </c>
      <c r="L14" s="61">
        <f t="shared" si="11"/>
        <v>0</v>
      </c>
      <c r="M14" s="61">
        <f t="shared" si="12"/>
        <v>0</v>
      </c>
      <c r="N14" s="58"/>
      <c r="O14" s="74"/>
      <c r="P14" s="78">
        <f t="shared" si="13"/>
        <v>0</v>
      </c>
      <c r="Q14" s="78">
        <f t="shared" si="14"/>
        <v>0</v>
      </c>
      <c r="R14" s="78"/>
      <c r="S14" s="78">
        <f t="shared" si="15"/>
        <v>0</v>
      </c>
      <c r="T14" s="78">
        <f t="shared" si="16"/>
        <v>0</v>
      </c>
      <c r="U14" s="79">
        <f t="shared" si="17"/>
        <v>0</v>
      </c>
      <c r="V14" s="79">
        <f t="shared" si="18"/>
        <v>0</v>
      </c>
      <c r="W14" s="4"/>
      <c r="X14" s="14"/>
    </row>
    <row r="15" spans="1:24" ht="30" customHeight="1" x14ac:dyDescent="0.25">
      <c r="A15" s="3">
        <v>7</v>
      </c>
      <c r="B15" s="4"/>
      <c r="C15" s="5"/>
      <c r="D15" s="6"/>
      <c r="E15" s="8"/>
      <c r="F15" s="65"/>
      <c r="G15" s="75">
        <f t="shared" si="7"/>
        <v>0</v>
      </c>
      <c r="H15" s="75">
        <f t="shared" si="8"/>
        <v>0</v>
      </c>
      <c r="I15" s="67"/>
      <c r="J15" s="75">
        <f t="shared" si="9"/>
        <v>0</v>
      </c>
      <c r="K15" s="75">
        <f t="shared" si="10"/>
        <v>0</v>
      </c>
      <c r="L15" s="61">
        <f t="shared" si="11"/>
        <v>0</v>
      </c>
      <c r="M15" s="61">
        <f t="shared" si="12"/>
        <v>0</v>
      </c>
      <c r="N15" s="58"/>
      <c r="O15" s="74"/>
      <c r="P15" s="78">
        <f t="shared" si="13"/>
        <v>0</v>
      </c>
      <c r="Q15" s="78">
        <f t="shared" si="14"/>
        <v>0</v>
      </c>
      <c r="R15" s="78"/>
      <c r="S15" s="78">
        <f t="shared" si="15"/>
        <v>0</v>
      </c>
      <c r="T15" s="78">
        <f t="shared" si="16"/>
        <v>0</v>
      </c>
      <c r="U15" s="79">
        <f t="shared" si="17"/>
        <v>0</v>
      </c>
      <c r="V15" s="79">
        <f t="shared" si="18"/>
        <v>0</v>
      </c>
      <c r="W15" s="4"/>
      <c r="X15" s="14"/>
    </row>
    <row r="16" spans="1:24" ht="24" customHeight="1" x14ac:dyDescent="0.25">
      <c r="A16" s="18"/>
      <c r="B16" s="19"/>
      <c r="C16" s="20"/>
      <c r="D16" s="19"/>
      <c r="E16" s="19"/>
      <c r="F16" s="109"/>
      <c r="G16" s="110">
        <f t="shared" si="7"/>
        <v>0</v>
      </c>
      <c r="H16" s="110">
        <f t="shared" si="8"/>
        <v>0</v>
      </c>
      <c r="I16" s="111"/>
      <c r="J16" s="110">
        <f t="shared" si="9"/>
        <v>0</v>
      </c>
      <c r="K16" s="110">
        <f t="shared" si="10"/>
        <v>0</v>
      </c>
      <c r="L16" s="112">
        <f t="shared" si="11"/>
        <v>0</v>
      </c>
      <c r="M16" s="112">
        <f t="shared" si="12"/>
        <v>0</v>
      </c>
      <c r="N16" s="58"/>
      <c r="O16" s="113"/>
      <c r="P16" s="110">
        <f t="shared" si="13"/>
        <v>0</v>
      </c>
      <c r="Q16" s="110">
        <f t="shared" si="14"/>
        <v>0</v>
      </c>
      <c r="R16" s="110"/>
      <c r="S16" s="110">
        <f t="shared" si="15"/>
        <v>0</v>
      </c>
      <c r="T16" s="110">
        <f t="shared" si="16"/>
        <v>0</v>
      </c>
      <c r="U16" s="112">
        <f t="shared" si="17"/>
        <v>0</v>
      </c>
      <c r="V16" s="112">
        <f t="shared" si="18"/>
        <v>0</v>
      </c>
      <c r="W16" s="19"/>
      <c r="X16" s="21"/>
    </row>
    <row r="17" spans="1:24" ht="30" customHeight="1" x14ac:dyDescent="0.25">
      <c r="A17" s="3">
        <v>8</v>
      </c>
      <c r="B17" s="4"/>
      <c r="C17" s="5"/>
      <c r="D17" s="6"/>
      <c r="E17" s="8"/>
      <c r="F17" s="65"/>
      <c r="G17" s="75">
        <f t="shared" si="7"/>
        <v>0</v>
      </c>
      <c r="H17" s="75">
        <f t="shared" si="8"/>
        <v>0</v>
      </c>
      <c r="I17" s="67"/>
      <c r="J17" s="75">
        <f t="shared" si="9"/>
        <v>0</v>
      </c>
      <c r="K17" s="75">
        <f t="shared" si="10"/>
        <v>0</v>
      </c>
      <c r="L17" s="61">
        <f t="shared" si="11"/>
        <v>0</v>
      </c>
      <c r="M17" s="61">
        <f t="shared" si="12"/>
        <v>0</v>
      </c>
      <c r="N17" s="58"/>
      <c r="O17" s="74"/>
      <c r="P17" s="78">
        <f t="shared" si="13"/>
        <v>0</v>
      </c>
      <c r="Q17" s="78">
        <f t="shared" si="14"/>
        <v>0</v>
      </c>
      <c r="R17" s="78"/>
      <c r="S17" s="78">
        <f t="shared" si="15"/>
        <v>0</v>
      </c>
      <c r="T17" s="78">
        <f t="shared" si="16"/>
        <v>0</v>
      </c>
      <c r="U17" s="79">
        <f t="shared" si="17"/>
        <v>0</v>
      </c>
      <c r="V17" s="79">
        <f t="shared" si="18"/>
        <v>0</v>
      </c>
      <c r="W17" s="4"/>
      <c r="X17" s="14"/>
    </row>
    <row r="18" spans="1:24" ht="30" customHeight="1" x14ac:dyDescent="0.25">
      <c r="A18" s="3">
        <f>A17+1</f>
        <v>9</v>
      </c>
      <c r="B18" s="4"/>
      <c r="C18" s="5"/>
      <c r="D18" s="6"/>
      <c r="E18" s="8"/>
      <c r="F18" s="65"/>
      <c r="G18" s="75">
        <f t="shared" si="7"/>
        <v>0</v>
      </c>
      <c r="H18" s="75">
        <f t="shared" si="8"/>
        <v>0</v>
      </c>
      <c r="I18" s="67"/>
      <c r="J18" s="75">
        <f t="shared" si="9"/>
        <v>0</v>
      </c>
      <c r="K18" s="75">
        <f t="shared" si="10"/>
        <v>0</v>
      </c>
      <c r="L18" s="61">
        <f t="shared" si="11"/>
        <v>0</v>
      </c>
      <c r="M18" s="61">
        <f t="shared" si="12"/>
        <v>0</v>
      </c>
      <c r="N18" s="58"/>
      <c r="O18" s="74"/>
      <c r="P18" s="78">
        <f t="shared" si="13"/>
        <v>0</v>
      </c>
      <c r="Q18" s="78">
        <f t="shared" si="14"/>
        <v>0</v>
      </c>
      <c r="R18" s="78"/>
      <c r="S18" s="78">
        <f t="shared" si="15"/>
        <v>0</v>
      </c>
      <c r="T18" s="78">
        <f t="shared" si="16"/>
        <v>0</v>
      </c>
      <c r="U18" s="79">
        <f t="shared" si="17"/>
        <v>0</v>
      </c>
      <c r="V18" s="79">
        <f t="shared" si="18"/>
        <v>0</v>
      </c>
      <c r="W18" s="4"/>
      <c r="X18" s="14"/>
    </row>
    <row r="19" spans="1:24" s="28" customFormat="1" ht="30" customHeight="1" x14ac:dyDescent="0.2">
      <c r="A19" s="22">
        <f t="shared" ref="A19:A23" si="19">A18+1</f>
        <v>10</v>
      </c>
      <c r="B19" s="23"/>
      <c r="C19" s="24"/>
      <c r="D19" s="25"/>
      <c r="E19" s="26"/>
      <c r="F19" s="65"/>
      <c r="G19" s="75">
        <f t="shared" si="7"/>
        <v>0</v>
      </c>
      <c r="H19" s="75">
        <f t="shared" si="8"/>
        <v>0</v>
      </c>
      <c r="I19" s="67"/>
      <c r="J19" s="75">
        <f t="shared" si="9"/>
        <v>0</v>
      </c>
      <c r="K19" s="75">
        <f t="shared" si="10"/>
        <v>0</v>
      </c>
      <c r="L19" s="61">
        <f t="shared" si="11"/>
        <v>0</v>
      </c>
      <c r="M19" s="61">
        <f t="shared" si="12"/>
        <v>0</v>
      </c>
      <c r="N19" s="58"/>
      <c r="O19" s="74"/>
      <c r="P19" s="78">
        <f t="shared" si="13"/>
        <v>0</v>
      </c>
      <c r="Q19" s="78">
        <f t="shared" si="14"/>
        <v>0</v>
      </c>
      <c r="R19" s="78"/>
      <c r="S19" s="78">
        <f t="shared" si="15"/>
        <v>0</v>
      </c>
      <c r="T19" s="78">
        <f t="shared" si="16"/>
        <v>0</v>
      </c>
      <c r="U19" s="79">
        <f t="shared" si="17"/>
        <v>0</v>
      </c>
      <c r="V19" s="79">
        <f t="shared" si="18"/>
        <v>0</v>
      </c>
      <c r="W19" s="23"/>
      <c r="X19" s="27"/>
    </row>
    <row r="20" spans="1:24" ht="30" customHeight="1" x14ac:dyDescent="0.25">
      <c r="A20" s="3">
        <f t="shared" si="19"/>
        <v>11</v>
      </c>
      <c r="B20" s="4"/>
      <c r="C20" s="5"/>
      <c r="D20" s="6"/>
      <c r="E20" s="8"/>
      <c r="F20" s="65"/>
      <c r="G20" s="75">
        <f t="shared" si="7"/>
        <v>0</v>
      </c>
      <c r="H20" s="75">
        <f t="shared" si="8"/>
        <v>0</v>
      </c>
      <c r="I20" s="67"/>
      <c r="J20" s="75">
        <f t="shared" si="9"/>
        <v>0</v>
      </c>
      <c r="K20" s="75">
        <f t="shared" si="10"/>
        <v>0</v>
      </c>
      <c r="L20" s="61">
        <f t="shared" si="11"/>
        <v>0</v>
      </c>
      <c r="M20" s="61">
        <f t="shared" si="12"/>
        <v>0</v>
      </c>
      <c r="N20" s="58"/>
      <c r="O20" s="74"/>
      <c r="P20" s="78">
        <f t="shared" si="13"/>
        <v>0</v>
      </c>
      <c r="Q20" s="78">
        <f t="shared" si="14"/>
        <v>0</v>
      </c>
      <c r="R20" s="78"/>
      <c r="S20" s="78">
        <f t="shared" si="15"/>
        <v>0</v>
      </c>
      <c r="T20" s="78">
        <f t="shared" si="16"/>
        <v>0</v>
      </c>
      <c r="U20" s="79">
        <f t="shared" si="17"/>
        <v>0</v>
      </c>
      <c r="V20" s="79">
        <f t="shared" si="18"/>
        <v>0</v>
      </c>
      <c r="W20" s="4"/>
      <c r="X20" s="14"/>
    </row>
    <row r="21" spans="1:24" s="28" customFormat="1" ht="30" customHeight="1" x14ac:dyDescent="0.2">
      <c r="A21" s="22">
        <f t="shared" si="19"/>
        <v>12</v>
      </c>
      <c r="B21" s="23"/>
      <c r="C21" s="24"/>
      <c r="D21" s="25"/>
      <c r="E21" s="26"/>
      <c r="F21" s="65"/>
      <c r="G21" s="75">
        <f t="shared" si="7"/>
        <v>0</v>
      </c>
      <c r="H21" s="75">
        <f t="shared" si="8"/>
        <v>0</v>
      </c>
      <c r="I21" s="67"/>
      <c r="J21" s="75">
        <f t="shared" si="9"/>
        <v>0</v>
      </c>
      <c r="K21" s="75">
        <f t="shared" si="10"/>
        <v>0</v>
      </c>
      <c r="L21" s="61">
        <f t="shared" si="11"/>
        <v>0</v>
      </c>
      <c r="M21" s="61">
        <f t="shared" si="12"/>
        <v>0</v>
      </c>
      <c r="N21" s="58"/>
      <c r="O21" s="74"/>
      <c r="P21" s="78">
        <f t="shared" si="13"/>
        <v>0</v>
      </c>
      <c r="Q21" s="78">
        <f t="shared" si="14"/>
        <v>0</v>
      </c>
      <c r="R21" s="78"/>
      <c r="S21" s="78">
        <f t="shared" si="15"/>
        <v>0</v>
      </c>
      <c r="T21" s="78">
        <f t="shared" si="16"/>
        <v>0</v>
      </c>
      <c r="U21" s="79">
        <f t="shared" si="17"/>
        <v>0</v>
      </c>
      <c r="V21" s="79">
        <f t="shared" si="18"/>
        <v>0</v>
      </c>
      <c r="W21" s="23"/>
      <c r="X21" s="27"/>
    </row>
    <row r="22" spans="1:24" ht="30" customHeight="1" x14ac:dyDescent="0.25">
      <c r="A22" s="3">
        <f t="shared" si="19"/>
        <v>13</v>
      </c>
      <c r="B22" s="4"/>
      <c r="C22" s="5"/>
      <c r="D22" s="6"/>
      <c r="E22" s="8"/>
      <c r="F22" s="65"/>
      <c r="G22" s="75">
        <f t="shared" si="7"/>
        <v>0</v>
      </c>
      <c r="H22" s="75">
        <f t="shared" si="8"/>
        <v>0</v>
      </c>
      <c r="I22" s="67"/>
      <c r="J22" s="75">
        <f t="shared" si="9"/>
        <v>0</v>
      </c>
      <c r="K22" s="75">
        <f t="shared" si="10"/>
        <v>0</v>
      </c>
      <c r="L22" s="61">
        <f t="shared" si="11"/>
        <v>0</v>
      </c>
      <c r="M22" s="61">
        <f t="shared" si="12"/>
        <v>0</v>
      </c>
      <c r="N22" s="58"/>
      <c r="O22" s="74"/>
      <c r="P22" s="78">
        <f t="shared" si="13"/>
        <v>0</v>
      </c>
      <c r="Q22" s="78">
        <f t="shared" si="14"/>
        <v>0</v>
      </c>
      <c r="R22" s="78"/>
      <c r="S22" s="78">
        <f t="shared" si="15"/>
        <v>0</v>
      </c>
      <c r="T22" s="78">
        <f t="shared" si="16"/>
        <v>0</v>
      </c>
      <c r="U22" s="79">
        <f t="shared" si="17"/>
        <v>0</v>
      </c>
      <c r="V22" s="79">
        <f t="shared" si="18"/>
        <v>0</v>
      </c>
      <c r="W22" s="4"/>
      <c r="X22" s="14"/>
    </row>
    <row r="23" spans="1:24" s="28" customFormat="1" ht="30" customHeight="1" x14ac:dyDescent="0.2">
      <c r="A23" s="22">
        <f t="shared" si="19"/>
        <v>14</v>
      </c>
      <c r="B23" s="23"/>
      <c r="C23" s="24"/>
      <c r="D23" s="25"/>
      <c r="E23" s="29"/>
      <c r="F23" s="69"/>
      <c r="G23" s="75">
        <f t="shared" si="7"/>
        <v>0</v>
      </c>
      <c r="H23" s="75">
        <f t="shared" si="8"/>
        <v>0</v>
      </c>
      <c r="I23" s="70"/>
      <c r="J23" s="75">
        <f t="shared" si="9"/>
        <v>0</v>
      </c>
      <c r="K23" s="75">
        <f t="shared" si="10"/>
        <v>0</v>
      </c>
      <c r="L23" s="61">
        <f t="shared" si="11"/>
        <v>0</v>
      </c>
      <c r="M23" s="61">
        <f t="shared" si="12"/>
        <v>0</v>
      </c>
      <c r="N23" s="58"/>
      <c r="O23" s="74"/>
      <c r="P23" s="78">
        <f t="shared" si="13"/>
        <v>0</v>
      </c>
      <c r="Q23" s="78">
        <f t="shared" si="14"/>
        <v>0</v>
      </c>
      <c r="R23" s="78"/>
      <c r="S23" s="78">
        <f t="shared" si="15"/>
        <v>0</v>
      </c>
      <c r="T23" s="78">
        <f t="shared" si="16"/>
        <v>0</v>
      </c>
      <c r="U23" s="79">
        <f t="shared" si="17"/>
        <v>0</v>
      </c>
      <c r="V23" s="79">
        <f t="shared" si="18"/>
        <v>0</v>
      </c>
      <c r="W23" s="23"/>
      <c r="X23" s="27"/>
    </row>
    <row r="24" spans="1:24" ht="15.75" x14ac:dyDescent="0.25">
      <c r="A24" s="18"/>
      <c r="B24" s="19"/>
      <c r="C24" s="20"/>
      <c r="D24" s="19"/>
      <c r="E24" s="19"/>
      <c r="F24" s="109"/>
      <c r="G24" s="110">
        <f t="shared" si="7"/>
        <v>0</v>
      </c>
      <c r="H24" s="110">
        <f t="shared" si="8"/>
        <v>0</v>
      </c>
      <c r="I24" s="111"/>
      <c r="J24" s="110">
        <f t="shared" si="9"/>
        <v>0</v>
      </c>
      <c r="K24" s="110">
        <f t="shared" si="10"/>
        <v>0</v>
      </c>
      <c r="L24" s="112">
        <f t="shared" si="11"/>
        <v>0</v>
      </c>
      <c r="M24" s="112">
        <f t="shared" si="12"/>
        <v>0</v>
      </c>
      <c r="N24" s="58"/>
      <c r="O24" s="113"/>
      <c r="P24" s="110">
        <f t="shared" si="13"/>
        <v>0</v>
      </c>
      <c r="Q24" s="110">
        <f t="shared" si="14"/>
        <v>0</v>
      </c>
      <c r="R24" s="110"/>
      <c r="S24" s="110">
        <f t="shared" si="15"/>
        <v>0</v>
      </c>
      <c r="T24" s="110">
        <f t="shared" si="16"/>
        <v>0</v>
      </c>
      <c r="U24" s="112">
        <f t="shared" si="17"/>
        <v>0</v>
      </c>
      <c r="V24" s="112">
        <f t="shared" si="18"/>
        <v>0</v>
      </c>
      <c r="W24" s="19"/>
      <c r="X24" s="21"/>
    </row>
    <row r="25" spans="1:24" ht="30" customHeight="1" x14ac:dyDescent="0.25">
      <c r="A25" s="3">
        <f>A23+1</f>
        <v>15</v>
      </c>
      <c r="B25" s="4"/>
      <c r="C25" s="5"/>
      <c r="D25" s="6"/>
      <c r="E25" s="9"/>
      <c r="F25" s="65"/>
      <c r="G25" s="75">
        <f t="shared" si="7"/>
        <v>0</v>
      </c>
      <c r="H25" s="75">
        <f t="shared" si="8"/>
        <v>0</v>
      </c>
      <c r="I25" s="67"/>
      <c r="J25" s="75">
        <f t="shared" si="9"/>
        <v>0</v>
      </c>
      <c r="K25" s="75">
        <f t="shared" si="10"/>
        <v>0</v>
      </c>
      <c r="L25" s="61">
        <f t="shared" si="11"/>
        <v>0</v>
      </c>
      <c r="M25" s="61">
        <f t="shared" si="12"/>
        <v>0</v>
      </c>
      <c r="N25" s="58"/>
      <c r="O25" s="74"/>
      <c r="P25" s="78">
        <f t="shared" si="13"/>
        <v>0</v>
      </c>
      <c r="Q25" s="78">
        <f t="shared" si="14"/>
        <v>0</v>
      </c>
      <c r="R25" s="78"/>
      <c r="S25" s="78">
        <f t="shared" si="15"/>
        <v>0</v>
      </c>
      <c r="T25" s="78">
        <f t="shared" si="16"/>
        <v>0</v>
      </c>
      <c r="U25" s="79">
        <f t="shared" si="17"/>
        <v>0</v>
      </c>
      <c r="V25" s="79">
        <f t="shared" si="18"/>
        <v>0</v>
      </c>
      <c r="W25" s="4"/>
      <c r="X25" s="14"/>
    </row>
    <row r="26" spans="1:24" ht="30" customHeight="1" x14ac:dyDescent="0.25">
      <c r="A26" s="3">
        <f>A25+1</f>
        <v>16</v>
      </c>
      <c r="B26" s="4"/>
      <c r="C26" s="5"/>
      <c r="D26" s="6"/>
      <c r="E26" s="9"/>
      <c r="F26" s="65"/>
      <c r="G26" s="75">
        <f t="shared" si="7"/>
        <v>0</v>
      </c>
      <c r="H26" s="75">
        <f t="shared" si="8"/>
        <v>0</v>
      </c>
      <c r="I26" s="67"/>
      <c r="J26" s="75">
        <f t="shared" si="9"/>
        <v>0</v>
      </c>
      <c r="K26" s="75">
        <f t="shared" si="10"/>
        <v>0</v>
      </c>
      <c r="L26" s="61">
        <f t="shared" si="11"/>
        <v>0</v>
      </c>
      <c r="M26" s="61">
        <f t="shared" si="12"/>
        <v>0</v>
      </c>
      <c r="N26" s="58"/>
      <c r="O26" s="74"/>
      <c r="P26" s="78">
        <f t="shared" si="13"/>
        <v>0</v>
      </c>
      <c r="Q26" s="78">
        <f t="shared" si="14"/>
        <v>0</v>
      </c>
      <c r="R26" s="78"/>
      <c r="S26" s="78">
        <f t="shared" si="15"/>
        <v>0</v>
      </c>
      <c r="T26" s="78">
        <f t="shared" si="16"/>
        <v>0</v>
      </c>
      <c r="U26" s="79">
        <f t="shared" si="17"/>
        <v>0</v>
      </c>
      <c r="V26" s="79">
        <f t="shared" si="18"/>
        <v>0</v>
      </c>
      <c r="W26" s="4"/>
      <c r="X26" s="14"/>
    </row>
    <row r="27" spans="1:24" s="28" customFormat="1" ht="30" customHeight="1" x14ac:dyDescent="0.2">
      <c r="A27" s="22">
        <f t="shared" ref="A27:A52" si="20">A26+1</f>
        <v>17</v>
      </c>
      <c r="B27" s="23"/>
      <c r="C27" s="24"/>
      <c r="D27" s="25"/>
      <c r="E27" s="30"/>
      <c r="F27" s="71"/>
      <c r="G27" s="75">
        <f t="shared" si="7"/>
        <v>0</v>
      </c>
      <c r="H27" s="75">
        <f t="shared" si="8"/>
        <v>0</v>
      </c>
      <c r="I27" s="67"/>
      <c r="J27" s="75">
        <f t="shared" si="9"/>
        <v>0</v>
      </c>
      <c r="K27" s="75">
        <f t="shared" si="10"/>
        <v>0</v>
      </c>
      <c r="L27" s="61">
        <f t="shared" si="11"/>
        <v>0</v>
      </c>
      <c r="M27" s="61">
        <f t="shared" si="12"/>
        <v>0</v>
      </c>
      <c r="N27" s="58"/>
      <c r="O27" s="74"/>
      <c r="P27" s="78">
        <f t="shared" si="13"/>
        <v>0</v>
      </c>
      <c r="Q27" s="78">
        <f t="shared" si="14"/>
        <v>0</v>
      </c>
      <c r="R27" s="78"/>
      <c r="S27" s="78">
        <f t="shared" si="15"/>
        <v>0</v>
      </c>
      <c r="T27" s="78">
        <f t="shared" si="16"/>
        <v>0</v>
      </c>
      <c r="U27" s="79">
        <f t="shared" si="17"/>
        <v>0</v>
      </c>
      <c r="V27" s="79">
        <f t="shared" si="18"/>
        <v>0</v>
      </c>
      <c r="W27" s="23"/>
      <c r="X27" s="27"/>
    </row>
    <row r="28" spans="1:24" s="28" customFormat="1" ht="30" customHeight="1" x14ac:dyDescent="0.2">
      <c r="A28" s="22">
        <f t="shared" si="20"/>
        <v>18</v>
      </c>
      <c r="B28" s="23"/>
      <c r="C28" s="24"/>
      <c r="D28" s="25"/>
      <c r="E28" s="30"/>
      <c r="F28" s="65"/>
      <c r="G28" s="75">
        <f t="shared" si="7"/>
        <v>0</v>
      </c>
      <c r="H28" s="75">
        <f t="shared" si="8"/>
        <v>0</v>
      </c>
      <c r="I28" s="66"/>
      <c r="J28" s="75">
        <f t="shared" si="9"/>
        <v>0</v>
      </c>
      <c r="K28" s="75">
        <f t="shared" si="10"/>
        <v>0</v>
      </c>
      <c r="L28" s="61">
        <f t="shared" si="11"/>
        <v>0</v>
      </c>
      <c r="M28" s="61">
        <f t="shared" si="12"/>
        <v>0</v>
      </c>
      <c r="N28" s="58"/>
      <c r="O28" s="74"/>
      <c r="P28" s="78">
        <f t="shared" si="13"/>
        <v>0</v>
      </c>
      <c r="Q28" s="78">
        <f t="shared" si="14"/>
        <v>0</v>
      </c>
      <c r="R28" s="78"/>
      <c r="S28" s="78">
        <f t="shared" si="15"/>
        <v>0</v>
      </c>
      <c r="T28" s="78">
        <f t="shared" si="16"/>
        <v>0</v>
      </c>
      <c r="U28" s="79">
        <f t="shared" si="17"/>
        <v>0</v>
      </c>
      <c r="V28" s="79">
        <f t="shared" si="18"/>
        <v>0</v>
      </c>
      <c r="W28" s="23"/>
      <c r="X28" s="27"/>
    </row>
    <row r="29" spans="1:24" ht="30" customHeight="1" x14ac:dyDescent="0.25">
      <c r="A29" s="3">
        <f t="shared" si="20"/>
        <v>19</v>
      </c>
      <c r="B29" s="4"/>
      <c r="C29" s="5"/>
      <c r="D29" s="6"/>
      <c r="E29" s="9"/>
      <c r="F29" s="68"/>
      <c r="G29" s="75">
        <f t="shared" si="7"/>
        <v>0</v>
      </c>
      <c r="H29" s="75">
        <f t="shared" si="8"/>
        <v>0</v>
      </c>
      <c r="I29" s="67"/>
      <c r="J29" s="75">
        <f t="shared" si="9"/>
        <v>0</v>
      </c>
      <c r="K29" s="75">
        <f t="shared" si="10"/>
        <v>0</v>
      </c>
      <c r="L29" s="61">
        <f t="shared" si="11"/>
        <v>0</v>
      </c>
      <c r="M29" s="61">
        <f t="shared" si="12"/>
        <v>0</v>
      </c>
      <c r="N29" s="58"/>
      <c r="O29" s="74"/>
      <c r="P29" s="78">
        <f t="shared" si="13"/>
        <v>0</v>
      </c>
      <c r="Q29" s="78">
        <f t="shared" si="14"/>
        <v>0</v>
      </c>
      <c r="R29" s="78"/>
      <c r="S29" s="78">
        <f t="shared" si="15"/>
        <v>0</v>
      </c>
      <c r="T29" s="78">
        <f t="shared" si="16"/>
        <v>0</v>
      </c>
      <c r="U29" s="79">
        <f t="shared" si="17"/>
        <v>0</v>
      </c>
      <c r="V29" s="79">
        <f t="shared" si="18"/>
        <v>0</v>
      </c>
      <c r="W29" s="4"/>
      <c r="X29" s="14"/>
    </row>
    <row r="30" spans="1:24" s="28" customFormat="1" ht="30" customHeight="1" x14ac:dyDescent="0.2">
      <c r="A30" s="22">
        <f t="shared" si="20"/>
        <v>20</v>
      </c>
      <c r="B30" s="23"/>
      <c r="C30" s="24"/>
      <c r="D30" s="25"/>
      <c r="E30" s="30"/>
      <c r="F30" s="68"/>
      <c r="G30" s="75">
        <f t="shared" si="7"/>
        <v>0</v>
      </c>
      <c r="H30" s="75">
        <f t="shared" si="8"/>
        <v>0</v>
      </c>
      <c r="I30" s="66"/>
      <c r="J30" s="75">
        <f t="shared" si="9"/>
        <v>0</v>
      </c>
      <c r="K30" s="75">
        <f t="shared" si="10"/>
        <v>0</v>
      </c>
      <c r="L30" s="61">
        <f t="shared" si="11"/>
        <v>0</v>
      </c>
      <c r="M30" s="61">
        <f t="shared" si="12"/>
        <v>0</v>
      </c>
      <c r="N30" s="58"/>
      <c r="O30" s="74"/>
      <c r="P30" s="78">
        <f t="shared" si="13"/>
        <v>0</v>
      </c>
      <c r="Q30" s="78">
        <f t="shared" si="14"/>
        <v>0</v>
      </c>
      <c r="R30" s="78"/>
      <c r="S30" s="78">
        <f t="shared" si="15"/>
        <v>0</v>
      </c>
      <c r="T30" s="78">
        <f t="shared" si="16"/>
        <v>0</v>
      </c>
      <c r="U30" s="79">
        <f t="shared" si="17"/>
        <v>0</v>
      </c>
      <c r="V30" s="79">
        <f t="shared" si="18"/>
        <v>0</v>
      </c>
      <c r="W30" s="23"/>
      <c r="X30" s="27"/>
    </row>
    <row r="31" spans="1:24" ht="30" customHeight="1" x14ac:dyDescent="0.25">
      <c r="A31" s="3">
        <f t="shared" si="20"/>
        <v>21</v>
      </c>
      <c r="B31" s="4"/>
      <c r="C31" s="5"/>
      <c r="D31" s="6"/>
      <c r="E31" s="9"/>
      <c r="F31" s="65"/>
      <c r="G31" s="75">
        <f t="shared" si="7"/>
        <v>0</v>
      </c>
      <c r="H31" s="75">
        <f t="shared" si="8"/>
        <v>0</v>
      </c>
      <c r="I31" s="67"/>
      <c r="J31" s="75">
        <f t="shared" si="9"/>
        <v>0</v>
      </c>
      <c r="K31" s="75">
        <f t="shared" si="10"/>
        <v>0</v>
      </c>
      <c r="L31" s="61">
        <f t="shared" si="11"/>
        <v>0</v>
      </c>
      <c r="M31" s="61">
        <f t="shared" si="12"/>
        <v>0</v>
      </c>
      <c r="N31" s="58"/>
      <c r="O31" s="74"/>
      <c r="P31" s="78">
        <f t="shared" si="13"/>
        <v>0</v>
      </c>
      <c r="Q31" s="78">
        <f t="shared" si="14"/>
        <v>0</v>
      </c>
      <c r="R31" s="78"/>
      <c r="S31" s="78">
        <f t="shared" si="15"/>
        <v>0</v>
      </c>
      <c r="T31" s="78">
        <f t="shared" si="16"/>
        <v>0</v>
      </c>
      <c r="U31" s="79">
        <f t="shared" si="17"/>
        <v>0</v>
      </c>
      <c r="V31" s="79">
        <f t="shared" si="18"/>
        <v>0</v>
      </c>
      <c r="W31" s="4"/>
      <c r="X31" s="14"/>
    </row>
    <row r="32" spans="1:24" ht="30" customHeight="1" x14ac:dyDescent="0.25">
      <c r="A32" s="3">
        <f t="shared" si="20"/>
        <v>22</v>
      </c>
      <c r="B32" s="4"/>
      <c r="C32" s="5"/>
      <c r="D32" s="6"/>
      <c r="E32" s="8"/>
      <c r="F32" s="65"/>
      <c r="G32" s="75">
        <f t="shared" si="7"/>
        <v>0</v>
      </c>
      <c r="H32" s="75">
        <f t="shared" si="8"/>
        <v>0</v>
      </c>
      <c r="I32" s="67"/>
      <c r="J32" s="75">
        <f t="shared" si="9"/>
        <v>0</v>
      </c>
      <c r="K32" s="75">
        <f t="shared" si="10"/>
        <v>0</v>
      </c>
      <c r="L32" s="61">
        <f t="shared" si="11"/>
        <v>0</v>
      </c>
      <c r="M32" s="61">
        <f t="shared" si="12"/>
        <v>0</v>
      </c>
      <c r="N32" s="58"/>
      <c r="O32" s="74"/>
      <c r="P32" s="78">
        <f t="shared" si="13"/>
        <v>0</v>
      </c>
      <c r="Q32" s="78">
        <f t="shared" si="14"/>
        <v>0</v>
      </c>
      <c r="R32" s="78"/>
      <c r="S32" s="78">
        <f t="shared" si="15"/>
        <v>0</v>
      </c>
      <c r="T32" s="78">
        <f t="shared" si="16"/>
        <v>0</v>
      </c>
      <c r="U32" s="79">
        <f t="shared" si="17"/>
        <v>0</v>
      </c>
      <c r="V32" s="79">
        <f t="shared" si="18"/>
        <v>0</v>
      </c>
      <c r="W32" s="4"/>
      <c r="X32" s="14"/>
    </row>
    <row r="33" spans="1:24" ht="30" customHeight="1" x14ac:dyDescent="0.25">
      <c r="A33" s="128">
        <f t="shared" si="20"/>
        <v>23</v>
      </c>
      <c r="B33" s="54"/>
      <c r="C33" s="129"/>
      <c r="D33" s="130"/>
      <c r="E33" s="131"/>
      <c r="F33" s="65"/>
      <c r="G33" s="75">
        <f t="shared" si="7"/>
        <v>0</v>
      </c>
      <c r="H33" s="75">
        <f t="shared" si="8"/>
        <v>0</v>
      </c>
      <c r="I33" s="67"/>
      <c r="J33" s="75">
        <f t="shared" si="9"/>
        <v>0</v>
      </c>
      <c r="K33" s="75">
        <f t="shared" si="10"/>
        <v>0</v>
      </c>
      <c r="L33" s="61">
        <f t="shared" si="11"/>
        <v>0</v>
      </c>
      <c r="M33" s="61">
        <f t="shared" si="12"/>
        <v>0</v>
      </c>
      <c r="N33" s="58"/>
      <c r="O33" s="74"/>
      <c r="P33" s="78">
        <f t="shared" si="13"/>
        <v>0</v>
      </c>
      <c r="Q33" s="78">
        <f t="shared" si="14"/>
        <v>0</v>
      </c>
      <c r="R33" s="78"/>
      <c r="S33" s="78">
        <f t="shared" si="15"/>
        <v>0</v>
      </c>
      <c r="T33" s="78">
        <f t="shared" si="16"/>
        <v>0</v>
      </c>
      <c r="U33" s="79">
        <f t="shared" si="17"/>
        <v>0</v>
      </c>
      <c r="V33" s="79">
        <f t="shared" si="18"/>
        <v>0</v>
      </c>
      <c r="W33" s="54"/>
      <c r="X33" s="55"/>
    </row>
    <row r="34" spans="1:24" s="28" customFormat="1" ht="30" customHeight="1" x14ac:dyDescent="0.2">
      <c r="A34" s="132">
        <f t="shared" si="20"/>
        <v>24</v>
      </c>
      <c r="B34" s="133"/>
      <c r="C34" s="134"/>
      <c r="D34" s="135"/>
      <c r="E34" s="136"/>
      <c r="F34" s="65"/>
      <c r="G34" s="75">
        <f t="shared" si="7"/>
        <v>0</v>
      </c>
      <c r="H34" s="75">
        <f t="shared" si="8"/>
        <v>0</v>
      </c>
      <c r="I34" s="67"/>
      <c r="J34" s="75">
        <f t="shared" si="9"/>
        <v>0</v>
      </c>
      <c r="K34" s="75">
        <f t="shared" si="10"/>
        <v>0</v>
      </c>
      <c r="L34" s="61">
        <f t="shared" si="11"/>
        <v>0</v>
      </c>
      <c r="M34" s="61">
        <f t="shared" si="12"/>
        <v>0</v>
      </c>
      <c r="N34" s="58"/>
      <c r="O34" s="74"/>
      <c r="P34" s="78">
        <f t="shared" si="13"/>
        <v>0</v>
      </c>
      <c r="Q34" s="78">
        <f t="shared" si="14"/>
        <v>0</v>
      </c>
      <c r="R34" s="78"/>
      <c r="S34" s="78">
        <f t="shared" si="15"/>
        <v>0</v>
      </c>
      <c r="T34" s="78">
        <f t="shared" si="16"/>
        <v>0</v>
      </c>
      <c r="U34" s="79">
        <f t="shared" si="17"/>
        <v>0</v>
      </c>
      <c r="V34" s="79">
        <f t="shared" si="18"/>
        <v>0</v>
      </c>
      <c r="W34" s="133"/>
      <c r="X34" s="139"/>
    </row>
    <row r="35" spans="1:24" s="28" customFormat="1" ht="30" customHeight="1" x14ac:dyDescent="0.2">
      <c r="A35" s="22">
        <f t="shared" si="20"/>
        <v>25</v>
      </c>
      <c r="B35" s="23"/>
      <c r="C35" s="24"/>
      <c r="D35" s="25"/>
      <c r="E35" s="30"/>
      <c r="F35" s="65"/>
      <c r="G35" s="75">
        <f t="shared" si="7"/>
        <v>0</v>
      </c>
      <c r="H35" s="75">
        <f t="shared" si="8"/>
        <v>0</v>
      </c>
      <c r="I35" s="67"/>
      <c r="J35" s="75">
        <f t="shared" si="9"/>
        <v>0</v>
      </c>
      <c r="K35" s="75">
        <f t="shared" si="10"/>
        <v>0</v>
      </c>
      <c r="L35" s="61">
        <f t="shared" si="11"/>
        <v>0</v>
      </c>
      <c r="M35" s="61">
        <f t="shared" si="12"/>
        <v>0</v>
      </c>
      <c r="N35" s="58"/>
      <c r="O35" s="74"/>
      <c r="P35" s="78">
        <f t="shared" si="13"/>
        <v>0</v>
      </c>
      <c r="Q35" s="78">
        <f t="shared" si="14"/>
        <v>0</v>
      </c>
      <c r="R35" s="78"/>
      <c r="S35" s="78">
        <f t="shared" si="15"/>
        <v>0</v>
      </c>
      <c r="T35" s="78">
        <f t="shared" si="16"/>
        <v>0</v>
      </c>
      <c r="U35" s="79">
        <f t="shared" si="17"/>
        <v>0</v>
      </c>
      <c r="V35" s="79">
        <f t="shared" si="18"/>
        <v>0</v>
      </c>
      <c r="W35" s="23"/>
      <c r="X35" s="27"/>
    </row>
    <row r="36" spans="1:24" s="28" customFormat="1" ht="30" customHeight="1" x14ac:dyDescent="0.2">
      <c r="A36" s="22">
        <f t="shared" si="20"/>
        <v>26</v>
      </c>
      <c r="B36" s="23"/>
      <c r="C36" s="24"/>
      <c r="D36" s="25"/>
      <c r="E36" s="30"/>
      <c r="F36" s="65"/>
      <c r="G36" s="75">
        <f t="shared" si="7"/>
        <v>0</v>
      </c>
      <c r="H36" s="75">
        <f t="shared" si="8"/>
        <v>0</v>
      </c>
      <c r="I36" s="66"/>
      <c r="J36" s="75">
        <f t="shared" si="9"/>
        <v>0</v>
      </c>
      <c r="K36" s="75">
        <f t="shared" si="10"/>
        <v>0</v>
      </c>
      <c r="L36" s="61">
        <f t="shared" si="11"/>
        <v>0</v>
      </c>
      <c r="M36" s="61">
        <f t="shared" si="12"/>
        <v>0</v>
      </c>
      <c r="N36" s="58"/>
      <c r="O36" s="74"/>
      <c r="P36" s="78">
        <f t="shared" si="13"/>
        <v>0</v>
      </c>
      <c r="Q36" s="78">
        <f t="shared" si="14"/>
        <v>0</v>
      </c>
      <c r="R36" s="78"/>
      <c r="S36" s="78">
        <f t="shared" si="15"/>
        <v>0</v>
      </c>
      <c r="T36" s="78">
        <f t="shared" si="16"/>
        <v>0</v>
      </c>
      <c r="U36" s="79">
        <f t="shared" si="17"/>
        <v>0</v>
      </c>
      <c r="V36" s="79">
        <f t="shared" si="18"/>
        <v>0</v>
      </c>
      <c r="W36" s="23"/>
      <c r="X36" s="27"/>
    </row>
    <row r="37" spans="1:24" s="28" customFormat="1" ht="30" customHeight="1" x14ac:dyDescent="0.2">
      <c r="A37" s="22">
        <f t="shared" si="20"/>
        <v>27</v>
      </c>
      <c r="B37" s="23"/>
      <c r="C37" s="24"/>
      <c r="D37" s="25"/>
      <c r="E37" s="30"/>
      <c r="F37" s="72"/>
      <c r="G37" s="75">
        <f t="shared" si="7"/>
        <v>0</v>
      </c>
      <c r="H37" s="75">
        <f t="shared" si="8"/>
        <v>0</v>
      </c>
      <c r="I37" s="66"/>
      <c r="J37" s="75">
        <f t="shared" si="9"/>
        <v>0</v>
      </c>
      <c r="K37" s="75">
        <f t="shared" si="10"/>
        <v>0</v>
      </c>
      <c r="L37" s="61">
        <f t="shared" si="11"/>
        <v>0</v>
      </c>
      <c r="M37" s="61">
        <f t="shared" si="12"/>
        <v>0</v>
      </c>
      <c r="N37" s="58"/>
      <c r="O37" s="74"/>
      <c r="P37" s="78">
        <f t="shared" si="13"/>
        <v>0</v>
      </c>
      <c r="Q37" s="78">
        <f t="shared" si="14"/>
        <v>0</v>
      </c>
      <c r="R37" s="78"/>
      <c r="S37" s="78">
        <f t="shared" si="15"/>
        <v>0</v>
      </c>
      <c r="T37" s="78">
        <f t="shared" si="16"/>
        <v>0</v>
      </c>
      <c r="U37" s="79">
        <f t="shared" si="17"/>
        <v>0</v>
      </c>
      <c r="V37" s="79">
        <f t="shared" si="18"/>
        <v>0</v>
      </c>
      <c r="W37" s="23"/>
      <c r="X37" s="27"/>
    </row>
    <row r="38" spans="1:24" ht="30" customHeight="1" x14ac:dyDescent="0.25">
      <c r="A38" s="3">
        <f t="shared" si="20"/>
        <v>28</v>
      </c>
      <c r="B38" s="4"/>
      <c r="C38" s="5"/>
      <c r="D38" s="6"/>
      <c r="E38" s="9"/>
      <c r="F38" s="72"/>
      <c r="G38" s="75">
        <f t="shared" si="7"/>
        <v>0</v>
      </c>
      <c r="H38" s="75">
        <f t="shared" si="8"/>
        <v>0</v>
      </c>
      <c r="I38" s="66"/>
      <c r="J38" s="75">
        <f t="shared" si="9"/>
        <v>0</v>
      </c>
      <c r="K38" s="75">
        <f t="shared" si="10"/>
        <v>0</v>
      </c>
      <c r="L38" s="61">
        <f t="shared" si="11"/>
        <v>0</v>
      </c>
      <c r="M38" s="61">
        <f t="shared" si="12"/>
        <v>0</v>
      </c>
      <c r="N38" s="58"/>
      <c r="O38" s="74"/>
      <c r="P38" s="78">
        <f t="shared" si="13"/>
        <v>0</v>
      </c>
      <c r="Q38" s="78">
        <f t="shared" si="14"/>
        <v>0</v>
      </c>
      <c r="R38" s="78"/>
      <c r="S38" s="78">
        <f t="shared" si="15"/>
        <v>0</v>
      </c>
      <c r="T38" s="78">
        <f t="shared" si="16"/>
        <v>0</v>
      </c>
      <c r="U38" s="79">
        <f t="shared" si="17"/>
        <v>0</v>
      </c>
      <c r="V38" s="79">
        <f t="shared" si="18"/>
        <v>0</v>
      </c>
      <c r="W38" s="4"/>
      <c r="X38" s="14"/>
    </row>
    <row r="39" spans="1:24" s="28" customFormat="1" ht="30" customHeight="1" x14ac:dyDescent="0.2">
      <c r="A39" s="22">
        <f t="shared" si="20"/>
        <v>29</v>
      </c>
      <c r="B39" s="23"/>
      <c r="C39" s="24"/>
      <c r="D39" s="25"/>
      <c r="E39" s="30"/>
      <c r="F39" s="68"/>
      <c r="G39" s="75">
        <f t="shared" si="7"/>
        <v>0</v>
      </c>
      <c r="H39" s="75">
        <f t="shared" si="8"/>
        <v>0</v>
      </c>
      <c r="I39" s="66"/>
      <c r="J39" s="75">
        <f t="shared" si="9"/>
        <v>0</v>
      </c>
      <c r="K39" s="75">
        <f t="shared" si="10"/>
        <v>0</v>
      </c>
      <c r="L39" s="61">
        <f t="shared" si="11"/>
        <v>0</v>
      </c>
      <c r="M39" s="61">
        <f t="shared" si="12"/>
        <v>0</v>
      </c>
      <c r="N39" s="58"/>
      <c r="O39" s="74"/>
      <c r="P39" s="78">
        <f t="shared" si="13"/>
        <v>0</v>
      </c>
      <c r="Q39" s="78">
        <f t="shared" si="14"/>
        <v>0</v>
      </c>
      <c r="R39" s="78"/>
      <c r="S39" s="78">
        <f t="shared" si="15"/>
        <v>0</v>
      </c>
      <c r="T39" s="78">
        <f t="shared" si="16"/>
        <v>0</v>
      </c>
      <c r="U39" s="79">
        <f t="shared" si="17"/>
        <v>0</v>
      </c>
      <c r="V39" s="79">
        <f t="shared" si="18"/>
        <v>0</v>
      </c>
      <c r="W39" s="23"/>
      <c r="X39" s="27"/>
    </row>
    <row r="40" spans="1:24" ht="30" customHeight="1" x14ac:dyDescent="0.25">
      <c r="A40" s="3">
        <f t="shared" si="20"/>
        <v>30</v>
      </c>
      <c r="B40" s="4"/>
      <c r="C40" s="5"/>
      <c r="D40" s="6"/>
      <c r="E40" s="9"/>
      <c r="F40" s="68"/>
      <c r="G40" s="75">
        <f t="shared" si="7"/>
        <v>0</v>
      </c>
      <c r="H40" s="75">
        <f t="shared" si="8"/>
        <v>0</v>
      </c>
      <c r="I40" s="66"/>
      <c r="J40" s="75">
        <f t="shared" si="9"/>
        <v>0</v>
      </c>
      <c r="K40" s="75">
        <f t="shared" si="10"/>
        <v>0</v>
      </c>
      <c r="L40" s="61">
        <f t="shared" si="11"/>
        <v>0</v>
      </c>
      <c r="M40" s="61">
        <f t="shared" si="12"/>
        <v>0</v>
      </c>
      <c r="N40" s="58"/>
      <c r="O40" s="74"/>
      <c r="P40" s="78">
        <f t="shared" si="13"/>
        <v>0</v>
      </c>
      <c r="Q40" s="78">
        <f t="shared" si="14"/>
        <v>0</v>
      </c>
      <c r="R40" s="78"/>
      <c r="S40" s="78">
        <f t="shared" si="15"/>
        <v>0</v>
      </c>
      <c r="T40" s="78">
        <f t="shared" si="16"/>
        <v>0</v>
      </c>
      <c r="U40" s="79">
        <f t="shared" si="17"/>
        <v>0</v>
      </c>
      <c r="V40" s="79">
        <f t="shared" si="18"/>
        <v>0</v>
      </c>
      <c r="W40" s="4"/>
      <c r="X40" s="14"/>
    </row>
    <row r="41" spans="1:24" s="28" customFormat="1" ht="30" customHeight="1" x14ac:dyDescent="0.2">
      <c r="A41" s="22">
        <f t="shared" si="20"/>
        <v>31</v>
      </c>
      <c r="B41" s="23"/>
      <c r="C41" s="24"/>
      <c r="D41" s="25"/>
      <c r="E41" s="31"/>
      <c r="F41" s="65"/>
      <c r="G41" s="75">
        <f t="shared" si="7"/>
        <v>0</v>
      </c>
      <c r="H41" s="75">
        <f t="shared" si="8"/>
        <v>0</v>
      </c>
      <c r="I41" s="67"/>
      <c r="J41" s="75">
        <f t="shared" si="9"/>
        <v>0</v>
      </c>
      <c r="K41" s="75">
        <f t="shared" si="10"/>
        <v>0</v>
      </c>
      <c r="L41" s="61">
        <f t="shared" si="11"/>
        <v>0</v>
      </c>
      <c r="M41" s="61">
        <f t="shared" si="12"/>
        <v>0</v>
      </c>
      <c r="N41" s="58"/>
      <c r="O41" s="74"/>
      <c r="P41" s="78">
        <f t="shared" si="13"/>
        <v>0</v>
      </c>
      <c r="Q41" s="78">
        <f t="shared" si="14"/>
        <v>0</v>
      </c>
      <c r="R41" s="78"/>
      <c r="S41" s="78">
        <f t="shared" si="15"/>
        <v>0</v>
      </c>
      <c r="T41" s="78">
        <f t="shared" si="16"/>
        <v>0</v>
      </c>
      <c r="U41" s="79">
        <f t="shared" si="17"/>
        <v>0</v>
      </c>
      <c r="V41" s="79">
        <f t="shared" si="18"/>
        <v>0</v>
      </c>
      <c r="W41" s="23"/>
      <c r="X41" s="27"/>
    </row>
    <row r="42" spans="1:24" s="12" customFormat="1" ht="30" customHeight="1" x14ac:dyDescent="0.25">
      <c r="A42" s="3">
        <f t="shared" si="20"/>
        <v>32</v>
      </c>
      <c r="B42" s="11"/>
      <c r="C42" s="5"/>
      <c r="D42" s="6"/>
      <c r="E42" s="10"/>
      <c r="F42" s="68"/>
      <c r="G42" s="75">
        <f t="shared" si="7"/>
        <v>0</v>
      </c>
      <c r="H42" s="75">
        <f t="shared" si="8"/>
        <v>0</v>
      </c>
      <c r="I42" s="66"/>
      <c r="J42" s="75">
        <f t="shared" si="9"/>
        <v>0</v>
      </c>
      <c r="K42" s="75">
        <f t="shared" si="10"/>
        <v>0</v>
      </c>
      <c r="L42" s="61">
        <f t="shared" si="11"/>
        <v>0</v>
      </c>
      <c r="M42" s="61">
        <f t="shared" si="12"/>
        <v>0</v>
      </c>
      <c r="N42" s="58"/>
      <c r="O42" s="74"/>
      <c r="P42" s="78">
        <f t="shared" si="13"/>
        <v>0</v>
      </c>
      <c r="Q42" s="78">
        <f t="shared" si="14"/>
        <v>0</v>
      </c>
      <c r="R42" s="78"/>
      <c r="S42" s="78">
        <f t="shared" si="15"/>
        <v>0</v>
      </c>
      <c r="T42" s="78">
        <f t="shared" si="16"/>
        <v>0</v>
      </c>
      <c r="U42" s="79">
        <f t="shared" si="17"/>
        <v>0</v>
      </c>
      <c r="V42" s="79">
        <f t="shared" si="18"/>
        <v>0</v>
      </c>
      <c r="W42" s="11"/>
      <c r="X42" s="13"/>
    </row>
    <row r="43" spans="1:24" s="28" customFormat="1" ht="30" customHeight="1" x14ac:dyDescent="0.2">
      <c r="A43" s="22">
        <f t="shared" si="20"/>
        <v>33</v>
      </c>
      <c r="B43" s="23"/>
      <c r="C43" s="24"/>
      <c r="D43" s="25"/>
      <c r="E43" s="32"/>
      <c r="F43" s="73"/>
      <c r="G43" s="75">
        <f t="shared" si="7"/>
        <v>0</v>
      </c>
      <c r="H43" s="75">
        <f t="shared" si="8"/>
        <v>0</v>
      </c>
      <c r="I43" s="66"/>
      <c r="J43" s="75">
        <f t="shared" si="9"/>
        <v>0</v>
      </c>
      <c r="K43" s="75">
        <f t="shared" si="10"/>
        <v>0</v>
      </c>
      <c r="L43" s="61">
        <f t="shared" si="11"/>
        <v>0</v>
      </c>
      <c r="M43" s="61">
        <f t="shared" si="12"/>
        <v>0</v>
      </c>
      <c r="N43" s="58"/>
      <c r="O43" s="74"/>
      <c r="P43" s="78">
        <f t="shared" si="13"/>
        <v>0</v>
      </c>
      <c r="Q43" s="78">
        <f t="shared" si="14"/>
        <v>0</v>
      </c>
      <c r="R43" s="78"/>
      <c r="S43" s="78">
        <f t="shared" si="15"/>
        <v>0</v>
      </c>
      <c r="T43" s="78">
        <f t="shared" si="16"/>
        <v>0</v>
      </c>
      <c r="U43" s="79">
        <f t="shared" si="17"/>
        <v>0</v>
      </c>
      <c r="V43" s="79">
        <f t="shared" si="18"/>
        <v>0</v>
      </c>
      <c r="W43" s="23"/>
      <c r="X43" s="27"/>
    </row>
    <row r="44" spans="1:24" ht="30" customHeight="1" x14ac:dyDescent="0.25">
      <c r="A44" s="3">
        <f t="shared" si="20"/>
        <v>34</v>
      </c>
      <c r="B44" s="4"/>
      <c r="C44" s="5"/>
      <c r="D44" s="6"/>
      <c r="E44" s="7"/>
      <c r="F44" s="73"/>
      <c r="G44" s="75">
        <f t="shared" si="7"/>
        <v>0</v>
      </c>
      <c r="H44" s="75">
        <f t="shared" si="8"/>
        <v>0</v>
      </c>
      <c r="I44" s="66"/>
      <c r="J44" s="75">
        <f t="shared" si="9"/>
        <v>0</v>
      </c>
      <c r="K44" s="75">
        <f t="shared" si="10"/>
        <v>0</v>
      </c>
      <c r="L44" s="61">
        <f t="shared" si="11"/>
        <v>0</v>
      </c>
      <c r="M44" s="61">
        <f t="shared" si="12"/>
        <v>0</v>
      </c>
      <c r="N44" s="58"/>
      <c r="O44" s="74"/>
      <c r="P44" s="78">
        <f t="shared" si="13"/>
        <v>0</v>
      </c>
      <c r="Q44" s="78">
        <f t="shared" si="14"/>
        <v>0</v>
      </c>
      <c r="R44" s="78"/>
      <c r="S44" s="78">
        <f t="shared" si="15"/>
        <v>0</v>
      </c>
      <c r="T44" s="78">
        <f t="shared" si="16"/>
        <v>0</v>
      </c>
      <c r="U44" s="79">
        <f t="shared" si="17"/>
        <v>0</v>
      </c>
      <c r="V44" s="79">
        <f t="shared" si="18"/>
        <v>0</v>
      </c>
      <c r="W44" s="4"/>
      <c r="X44" s="14"/>
    </row>
    <row r="45" spans="1:24" s="28" customFormat="1" ht="30" customHeight="1" x14ac:dyDescent="0.2">
      <c r="A45" s="22">
        <f t="shared" si="20"/>
        <v>35</v>
      </c>
      <c r="B45" s="23"/>
      <c r="C45" s="24"/>
      <c r="D45" s="25"/>
      <c r="E45" s="32"/>
      <c r="F45" s="73"/>
      <c r="G45" s="75">
        <f t="shared" si="7"/>
        <v>0</v>
      </c>
      <c r="H45" s="75">
        <f t="shared" si="8"/>
        <v>0</v>
      </c>
      <c r="I45" s="66"/>
      <c r="J45" s="75">
        <f t="shared" si="9"/>
        <v>0</v>
      </c>
      <c r="K45" s="75">
        <f t="shared" si="10"/>
        <v>0</v>
      </c>
      <c r="L45" s="61">
        <f t="shared" si="11"/>
        <v>0</v>
      </c>
      <c r="M45" s="61">
        <f t="shared" si="12"/>
        <v>0</v>
      </c>
      <c r="N45" s="58"/>
      <c r="O45" s="74"/>
      <c r="P45" s="78">
        <f t="shared" si="13"/>
        <v>0</v>
      </c>
      <c r="Q45" s="78">
        <f t="shared" si="14"/>
        <v>0</v>
      </c>
      <c r="R45" s="78"/>
      <c r="S45" s="78">
        <f t="shared" si="15"/>
        <v>0</v>
      </c>
      <c r="T45" s="78">
        <f t="shared" si="16"/>
        <v>0</v>
      </c>
      <c r="U45" s="79">
        <f t="shared" si="17"/>
        <v>0</v>
      </c>
      <c r="V45" s="79">
        <f t="shared" si="18"/>
        <v>0</v>
      </c>
      <c r="W45" s="23"/>
      <c r="X45" s="27"/>
    </row>
    <row r="46" spans="1:24" s="28" customFormat="1" ht="30" customHeight="1" x14ac:dyDescent="0.2">
      <c r="A46" s="22">
        <f t="shared" si="20"/>
        <v>36</v>
      </c>
      <c r="B46" s="23"/>
      <c r="C46" s="24"/>
      <c r="D46" s="25"/>
      <c r="E46" s="30"/>
      <c r="F46" s="73"/>
      <c r="G46" s="75">
        <f t="shared" si="7"/>
        <v>0</v>
      </c>
      <c r="H46" s="75">
        <f t="shared" si="8"/>
        <v>0</v>
      </c>
      <c r="I46" s="66"/>
      <c r="J46" s="75">
        <f t="shared" si="9"/>
        <v>0</v>
      </c>
      <c r="K46" s="75">
        <f t="shared" si="10"/>
        <v>0</v>
      </c>
      <c r="L46" s="61">
        <f t="shared" si="11"/>
        <v>0</v>
      </c>
      <c r="M46" s="61">
        <f t="shared" si="12"/>
        <v>0</v>
      </c>
      <c r="N46" s="58"/>
      <c r="O46" s="74"/>
      <c r="P46" s="78">
        <f t="shared" si="13"/>
        <v>0</v>
      </c>
      <c r="Q46" s="78">
        <f t="shared" si="14"/>
        <v>0</v>
      </c>
      <c r="R46" s="78"/>
      <c r="S46" s="78">
        <f t="shared" si="15"/>
        <v>0</v>
      </c>
      <c r="T46" s="78">
        <f t="shared" si="16"/>
        <v>0</v>
      </c>
      <c r="U46" s="79">
        <f t="shared" si="17"/>
        <v>0</v>
      </c>
      <c r="V46" s="79">
        <f t="shared" si="18"/>
        <v>0</v>
      </c>
      <c r="W46" s="23"/>
      <c r="X46" s="27"/>
    </row>
    <row r="47" spans="1:24" ht="30" customHeight="1" x14ac:dyDescent="0.25">
      <c r="A47" s="3">
        <f t="shared" si="20"/>
        <v>37</v>
      </c>
      <c r="B47" s="4"/>
      <c r="C47" s="5"/>
      <c r="D47" s="6"/>
      <c r="E47" s="8"/>
      <c r="F47" s="73"/>
      <c r="G47" s="75">
        <f t="shared" si="7"/>
        <v>0</v>
      </c>
      <c r="H47" s="75">
        <f t="shared" si="8"/>
        <v>0</v>
      </c>
      <c r="I47" s="66"/>
      <c r="J47" s="75">
        <f t="shared" si="9"/>
        <v>0</v>
      </c>
      <c r="K47" s="75">
        <f t="shared" si="10"/>
        <v>0</v>
      </c>
      <c r="L47" s="61">
        <f t="shared" si="11"/>
        <v>0</v>
      </c>
      <c r="M47" s="61">
        <f t="shared" si="12"/>
        <v>0</v>
      </c>
      <c r="N47" s="58"/>
      <c r="O47" s="74"/>
      <c r="P47" s="78">
        <f t="shared" si="13"/>
        <v>0</v>
      </c>
      <c r="Q47" s="78">
        <f t="shared" si="14"/>
        <v>0</v>
      </c>
      <c r="R47" s="78"/>
      <c r="S47" s="78">
        <f t="shared" si="15"/>
        <v>0</v>
      </c>
      <c r="T47" s="78">
        <f t="shared" si="16"/>
        <v>0</v>
      </c>
      <c r="U47" s="79">
        <f t="shared" si="17"/>
        <v>0</v>
      </c>
      <c r="V47" s="79">
        <f t="shared" si="18"/>
        <v>0</v>
      </c>
      <c r="W47" s="4"/>
      <c r="X47" s="14"/>
    </row>
    <row r="48" spans="1:24" s="28" customFormat="1" ht="30" customHeight="1" x14ac:dyDescent="0.2">
      <c r="A48" s="22">
        <f t="shared" si="20"/>
        <v>38</v>
      </c>
      <c r="B48" s="23"/>
      <c r="C48" s="24"/>
      <c r="D48" s="25"/>
      <c r="E48" s="32"/>
      <c r="F48" s="65"/>
      <c r="G48" s="75">
        <f t="shared" si="7"/>
        <v>0</v>
      </c>
      <c r="H48" s="75">
        <f t="shared" si="8"/>
        <v>0</v>
      </c>
      <c r="I48" s="67"/>
      <c r="J48" s="75">
        <f t="shared" si="9"/>
        <v>0</v>
      </c>
      <c r="K48" s="75">
        <f t="shared" si="10"/>
        <v>0</v>
      </c>
      <c r="L48" s="61">
        <f t="shared" si="11"/>
        <v>0</v>
      </c>
      <c r="M48" s="61">
        <f t="shared" si="12"/>
        <v>0</v>
      </c>
      <c r="N48" s="58"/>
      <c r="O48" s="74"/>
      <c r="P48" s="78">
        <f t="shared" si="13"/>
        <v>0</v>
      </c>
      <c r="Q48" s="78">
        <f t="shared" si="14"/>
        <v>0</v>
      </c>
      <c r="R48" s="78"/>
      <c r="S48" s="78">
        <f t="shared" si="15"/>
        <v>0</v>
      </c>
      <c r="T48" s="78">
        <f t="shared" si="16"/>
        <v>0</v>
      </c>
      <c r="U48" s="79">
        <f t="shared" si="17"/>
        <v>0</v>
      </c>
      <c r="V48" s="79">
        <f t="shared" si="18"/>
        <v>0</v>
      </c>
      <c r="W48" s="23"/>
      <c r="X48" s="27"/>
    </row>
    <row r="49" spans="1:24" ht="30" customHeight="1" x14ac:dyDescent="0.25">
      <c r="A49" s="3">
        <f t="shared" si="20"/>
        <v>39</v>
      </c>
      <c r="B49" s="4"/>
      <c r="C49" s="5"/>
      <c r="D49" s="6"/>
      <c r="E49" s="8"/>
      <c r="F49" s="65"/>
      <c r="G49" s="75">
        <f t="shared" si="7"/>
        <v>0</v>
      </c>
      <c r="H49" s="75">
        <f t="shared" si="8"/>
        <v>0</v>
      </c>
      <c r="I49" s="67"/>
      <c r="J49" s="75">
        <f t="shared" si="9"/>
        <v>0</v>
      </c>
      <c r="K49" s="75">
        <f t="shared" si="10"/>
        <v>0</v>
      </c>
      <c r="L49" s="61">
        <f t="shared" si="11"/>
        <v>0</v>
      </c>
      <c r="M49" s="61">
        <f t="shared" si="12"/>
        <v>0</v>
      </c>
      <c r="N49" s="58"/>
      <c r="O49" s="74"/>
      <c r="P49" s="78">
        <f t="shared" si="13"/>
        <v>0</v>
      </c>
      <c r="Q49" s="78">
        <f t="shared" si="14"/>
        <v>0</v>
      </c>
      <c r="R49" s="78"/>
      <c r="S49" s="78">
        <f t="shared" si="15"/>
        <v>0</v>
      </c>
      <c r="T49" s="78">
        <f t="shared" si="16"/>
        <v>0</v>
      </c>
      <c r="U49" s="79">
        <f t="shared" si="17"/>
        <v>0</v>
      </c>
      <c r="V49" s="79">
        <f t="shared" si="18"/>
        <v>0</v>
      </c>
      <c r="W49" s="4"/>
      <c r="X49" s="14"/>
    </row>
    <row r="50" spans="1:24" s="28" customFormat="1" ht="26.25" customHeight="1" x14ac:dyDescent="0.2">
      <c r="A50" s="22">
        <f t="shared" si="20"/>
        <v>40</v>
      </c>
      <c r="B50" s="23"/>
      <c r="C50" s="24"/>
      <c r="D50" s="25"/>
      <c r="E50" s="32"/>
      <c r="F50" s="68"/>
      <c r="G50" s="75">
        <f t="shared" si="7"/>
        <v>0</v>
      </c>
      <c r="H50" s="75">
        <f t="shared" si="8"/>
        <v>0</v>
      </c>
      <c r="I50" s="67"/>
      <c r="J50" s="75">
        <f t="shared" si="9"/>
        <v>0</v>
      </c>
      <c r="K50" s="75">
        <f t="shared" si="10"/>
        <v>0</v>
      </c>
      <c r="L50" s="61">
        <f t="shared" si="11"/>
        <v>0</v>
      </c>
      <c r="M50" s="61">
        <f t="shared" si="12"/>
        <v>0</v>
      </c>
      <c r="N50" s="58"/>
      <c r="O50" s="74"/>
      <c r="P50" s="78">
        <f t="shared" si="13"/>
        <v>0</v>
      </c>
      <c r="Q50" s="78">
        <f t="shared" si="14"/>
        <v>0</v>
      </c>
      <c r="R50" s="78"/>
      <c r="S50" s="78">
        <f t="shared" si="15"/>
        <v>0</v>
      </c>
      <c r="T50" s="78">
        <f t="shared" si="16"/>
        <v>0</v>
      </c>
      <c r="U50" s="79">
        <f t="shared" si="17"/>
        <v>0</v>
      </c>
      <c r="V50" s="79">
        <f t="shared" si="18"/>
        <v>0</v>
      </c>
      <c r="W50" s="23"/>
      <c r="X50" s="27"/>
    </row>
    <row r="51" spans="1:24" ht="30" customHeight="1" x14ac:dyDescent="0.25">
      <c r="A51" s="33">
        <f t="shared" si="20"/>
        <v>41</v>
      </c>
      <c r="B51" s="34"/>
      <c r="C51" s="35"/>
      <c r="D51" s="36"/>
      <c r="E51" s="37"/>
      <c r="F51" s="68"/>
      <c r="G51" s="75">
        <f t="shared" si="7"/>
        <v>0</v>
      </c>
      <c r="H51" s="75">
        <f t="shared" si="8"/>
        <v>0</v>
      </c>
      <c r="I51" s="66"/>
      <c r="J51" s="75">
        <f t="shared" si="9"/>
        <v>0</v>
      </c>
      <c r="K51" s="75">
        <f t="shared" si="10"/>
        <v>0</v>
      </c>
      <c r="L51" s="61">
        <f t="shared" si="11"/>
        <v>0</v>
      </c>
      <c r="M51" s="61">
        <f t="shared" si="12"/>
        <v>0</v>
      </c>
      <c r="N51" s="58"/>
      <c r="O51" s="74"/>
      <c r="P51" s="78">
        <f t="shared" si="13"/>
        <v>0</v>
      </c>
      <c r="Q51" s="78">
        <f t="shared" si="14"/>
        <v>0</v>
      </c>
      <c r="R51" s="78"/>
      <c r="S51" s="78">
        <f t="shared" si="15"/>
        <v>0</v>
      </c>
      <c r="T51" s="78">
        <f t="shared" si="16"/>
        <v>0</v>
      </c>
      <c r="U51" s="79">
        <f t="shared" si="17"/>
        <v>0</v>
      </c>
      <c r="V51" s="79">
        <f t="shared" si="18"/>
        <v>0</v>
      </c>
      <c r="W51" s="54"/>
      <c r="X51" s="55"/>
    </row>
    <row r="52" spans="1:24" ht="30" customHeight="1" thickBot="1" x14ac:dyDescent="0.3">
      <c r="A52" s="38">
        <f t="shared" si="20"/>
        <v>42</v>
      </c>
      <c r="B52" s="39"/>
      <c r="C52" s="40"/>
      <c r="D52" s="41"/>
      <c r="E52" s="42"/>
      <c r="F52" s="80"/>
      <c r="G52" s="81">
        <f t="shared" si="7"/>
        <v>0</v>
      </c>
      <c r="H52" s="81">
        <f t="shared" si="8"/>
        <v>0</v>
      </c>
      <c r="I52" s="82"/>
      <c r="J52" s="81">
        <f t="shared" si="9"/>
        <v>0</v>
      </c>
      <c r="K52" s="81">
        <f t="shared" si="10"/>
        <v>0</v>
      </c>
      <c r="L52" s="83">
        <f t="shared" si="11"/>
        <v>0</v>
      </c>
      <c r="M52" s="83">
        <f t="shared" si="12"/>
        <v>0</v>
      </c>
      <c r="N52" s="126"/>
      <c r="O52" s="84"/>
      <c r="P52" s="85">
        <f t="shared" si="13"/>
        <v>0</v>
      </c>
      <c r="Q52" s="85">
        <f t="shared" si="14"/>
        <v>0</v>
      </c>
      <c r="R52" s="85"/>
      <c r="S52" s="85">
        <f t="shared" si="15"/>
        <v>0</v>
      </c>
      <c r="T52" s="85">
        <f t="shared" si="16"/>
        <v>0</v>
      </c>
      <c r="U52" s="86">
        <f t="shared" si="17"/>
        <v>0</v>
      </c>
      <c r="V52" s="86">
        <f t="shared" si="18"/>
        <v>0</v>
      </c>
      <c r="W52" s="56"/>
      <c r="X52" s="57"/>
    </row>
    <row r="53" spans="1:24" ht="30" customHeight="1" thickBot="1" x14ac:dyDescent="0.3">
      <c r="A53" s="38"/>
      <c r="B53" s="39"/>
      <c r="C53" s="114" t="s">
        <v>73</v>
      </c>
      <c r="D53" s="41"/>
      <c r="E53" s="42"/>
      <c r="F53" s="115"/>
      <c r="G53" s="116">
        <f>SUM(G9:G52)</f>
        <v>0</v>
      </c>
      <c r="H53" s="116">
        <f>SUM(H9:H52)</f>
        <v>0</v>
      </c>
      <c r="I53" s="117"/>
      <c r="J53" s="116">
        <f>SUM(J9:J52)</f>
        <v>0</v>
      </c>
      <c r="K53" s="116">
        <f>SUM(K9:K52)</f>
        <v>0</v>
      </c>
      <c r="L53" s="118">
        <f>SUM(L9:L52)</f>
        <v>0</v>
      </c>
      <c r="M53" s="118">
        <f>SUM(M9:M52)</f>
        <v>0</v>
      </c>
      <c r="N53" s="126"/>
      <c r="O53" s="119"/>
      <c r="P53" s="116">
        <f>SUM(P9:P52)</f>
        <v>0</v>
      </c>
      <c r="Q53" s="116">
        <f>SUM(Q9:Q52)</f>
        <v>0</v>
      </c>
      <c r="R53" s="116"/>
      <c r="S53" s="116">
        <f>SUM(S9:S52)</f>
        <v>0</v>
      </c>
      <c r="T53" s="116">
        <f>SUM(T9:T52)</f>
        <v>0</v>
      </c>
      <c r="U53" s="118">
        <f>SUM(U9:U52)</f>
        <v>0</v>
      </c>
      <c r="V53" s="118">
        <f>SUM(V9:V52)</f>
        <v>0</v>
      </c>
      <c r="W53" s="39"/>
      <c r="X53" s="43"/>
    </row>
    <row r="54" spans="1:24" ht="30" customHeight="1" x14ac:dyDescent="0.25">
      <c r="A54" s="50"/>
      <c r="B54" s="50"/>
      <c r="C54" s="50"/>
      <c r="D54" s="50"/>
      <c r="E54" s="50"/>
      <c r="F54" s="50"/>
      <c r="G54" s="50"/>
      <c r="H54" s="50"/>
      <c r="I54" s="51"/>
      <c r="J54" s="52"/>
      <c r="K54" s="52"/>
      <c r="L54" s="53"/>
      <c r="M54" s="50"/>
      <c r="N54" s="52"/>
      <c r="O54" s="50"/>
      <c r="P54" s="50"/>
      <c r="Q54" s="50"/>
      <c r="R54" s="50"/>
      <c r="S54" s="50"/>
      <c r="T54" s="50"/>
      <c r="U54" s="50"/>
      <c r="V54" s="50"/>
      <c r="W54" s="50"/>
      <c r="X54" s="50"/>
    </row>
    <row r="55" spans="1:24" ht="18" customHeight="1" x14ac:dyDescent="0.25">
      <c r="M55" s="49"/>
      <c r="N55" s="127"/>
      <c r="O55" s="48"/>
      <c r="P55" s="49"/>
    </row>
    <row r="56" spans="1:24" ht="40.5" customHeight="1" x14ac:dyDescent="0.25">
      <c r="B56" s="205" t="s">
        <v>93</v>
      </c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</row>
    <row r="57" spans="1:24" ht="42.75" customHeight="1" x14ac:dyDescent="0.25">
      <c r="B57" s="240" t="s">
        <v>92</v>
      </c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</row>
    <row r="58" spans="1:24" x14ac:dyDescent="0.25">
      <c r="N58" s="127"/>
      <c r="O58" s="48"/>
    </row>
    <row r="59" spans="1:24" x14ac:dyDescent="0.25">
      <c r="N59" s="127"/>
      <c r="O59" s="48"/>
    </row>
    <row r="60" spans="1:24" x14ac:dyDescent="0.25">
      <c r="N60" s="127"/>
      <c r="O60" s="48"/>
    </row>
    <row r="61" spans="1:24" x14ac:dyDescent="0.25">
      <c r="N61" s="127"/>
      <c r="O61" s="48"/>
    </row>
    <row r="62" spans="1:24" x14ac:dyDescent="0.25">
      <c r="N62" s="127"/>
      <c r="O62" s="48"/>
    </row>
    <row r="63" spans="1:24" x14ac:dyDescent="0.25">
      <c r="N63" s="127"/>
      <c r="O63" s="48"/>
    </row>
    <row r="64" spans="1:24" x14ac:dyDescent="0.25">
      <c r="N64" s="127"/>
      <c r="O64" s="48"/>
    </row>
    <row r="65" spans="14:15" x14ac:dyDescent="0.25">
      <c r="N65" s="127"/>
      <c r="O65" s="48"/>
    </row>
    <row r="66" spans="14:15" x14ac:dyDescent="0.25">
      <c r="N66" s="127"/>
      <c r="O66" s="48"/>
    </row>
    <row r="67" spans="14:15" x14ac:dyDescent="0.25">
      <c r="N67" s="127"/>
      <c r="O67" s="48"/>
    </row>
    <row r="68" spans="14:15" x14ac:dyDescent="0.25">
      <c r="N68" s="127"/>
      <c r="O68" s="48"/>
    </row>
    <row r="69" spans="14:15" x14ac:dyDescent="0.25">
      <c r="N69" s="127"/>
      <c r="O69" s="48"/>
    </row>
    <row r="70" spans="14:15" x14ac:dyDescent="0.25">
      <c r="N70" s="127"/>
      <c r="O70" s="48"/>
    </row>
    <row r="71" spans="14:15" x14ac:dyDescent="0.25">
      <c r="N71" s="127"/>
      <c r="O71" s="48"/>
    </row>
    <row r="72" spans="14:15" x14ac:dyDescent="0.25">
      <c r="N72" s="127"/>
      <c r="O72" s="48"/>
    </row>
    <row r="73" spans="14:15" x14ac:dyDescent="0.25">
      <c r="N73" s="127"/>
      <c r="O73" s="48"/>
    </row>
    <row r="74" spans="14:15" x14ac:dyDescent="0.25">
      <c r="N74" s="127"/>
      <c r="O74" s="48"/>
    </row>
    <row r="75" spans="14:15" x14ac:dyDescent="0.25">
      <c r="N75" s="127"/>
      <c r="O75" s="48"/>
    </row>
    <row r="76" spans="14:15" x14ac:dyDescent="0.25">
      <c r="N76" s="127"/>
      <c r="O76" s="48"/>
    </row>
    <row r="77" spans="14:15" x14ac:dyDescent="0.25">
      <c r="N77" s="127"/>
      <c r="O77" s="48"/>
    </row>
    <row r="78" spans="14:15" x14ac:dyDescent="0.25">
      <c r="N78" s="127"/>
      <c r="O78" s="48"/>
    </row>
    <row r="79" spans="14:15" x14ac:dyDescent="0.25">
      <c r="N79" s="127"/>
      <c r="O79" s="48"/>
    </row>
    <row r="80" spans="14:15" x14ac:dyDescent="0.25">
      <c r="N80" s="127"/>
      <c r="O80" s="48"/>
    </row>
    <row r="81" spans="14:15" x14ac:dyDescent="0.25">
      <c r="N81" s="127"/>
      <c r="O81" s="48"/>
    </row>
    <row r="82" spans="14:15" x14ac:dyDescent="0.25">
      <c r="N82" s="127"/>
      <c r="O82" s="48"/>
    </row>
    <row r="83" spans="14:15" x14ac:dyDescent="0.25">
      <c r="N83" s="127"/>
      <c r="O83" s="48"/>
    </row>
    <row r="84" spans="14:15" x14ac:dyDescent="0.25">
      <c r="N84" s="127"/>
      <c r="O84" s="48"/>
    </row>
    <row r="85" spans="14:15" x14ac:dyDescent="0.25">
      <c r="N85" s="127"/>
      <c r="O85" s="48"/>
    </row>
    <row r="86" spans="14:15" x14ac:dyDescent="0.25">
      <c r="N86" s="127"/>
      <c r="O86" s="48"/>
    </row>
    <row r="87" spans="14:15" x14ac:dyDescent="0.25">
      <c r="N87" s="127"/>
      <c r="O87" s="48"/>
    </row>
  </sheetData>
  <mergeCells count="17">
    <mergeCell ref="B57:P57"/>
    <mergeCell ref="F5:H5"/>
    <mergeCell ref="I5:K5"/>
    <mergeCell ref="L5:M5"/>
    <mergeCell ref="O5:Q5"/>
    <mergeCell ref="A4:A6"/>
    <mergeCell ref="B4:B6"/>
    <mergeCell ref="C4:C6"/>
    <mergeCell ref="D4:D6"/>
    <mergeCell ref="E4:E6"/>
    <mergeCell ref="X4:X6"/>
    <mergeCell ref="N4:N6"/>
    <mergeCell ref="U5:V5"/>
    <mergeCell ref="F4:M4"/>
    <mergeCell ref="O4:V4"/>
    <mergeCell ref="R5:T5"/>
    <mergeCell ref="W4:W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ВОР (КОЛОМНА)</vt:lpstr>
      <vt:lpstr>ВОР (как пример)</vt:lpstr>
      <vt:lpstr>ВДЦ-ОБРАЗЕЦ</vt:lpstr>
      <vt:lpstr>'ВОР (КОЛОМНА)'!Область_печати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2026-07-01T10:54:10Z</cp:lastPrinted>
  <dcterms:created xsi:type="dcterms:W3CDTF">2020-09-30T08:50:27Z</dcterms:created>
  <dcterms:modified xsi:type="dcterms:W3CDTF">2026-07-02T07:57:58Z</dcterms:modified>
</cp:coreProperties>
</file>