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Факт" sheetId="1" r:id="rId4"/>
    <sheet state="visible" name="План" sheetId="2" r:id="rId5"/>
    <sheet state="visible" name="DATA_PLAN" sheetId="3" r:id="rId6"/>
    <sheet state="visible" name="DATA_FACT" sheetId="4" r:id="rId7"/>
    <sheet state="visible" name="DASHBOARD_PLAN_FACT" sheetId="5" r:id="rId8"/>
  </sheets>
  <definedNames/>
  <calcPr/>
  <extLst>
    <ext uri="GoogleSheetsCustomDataVersion2">
      <go:sheetsCustomData xmlns:go="http://customooxmlschemas.google.com/" r:id="rId9" roundtripDataChecksum="MPDS1b53mwYbVg5RfUDAlHQVUKgVmI1S/tt90YOLuFg="/>
    </ext>
  </extLst>
</workbook>
</file>

<file path=xl/sharedStrings.xml><?xml version="1.0" encoding="utf-8"?>
<sst xmlns="http://schemas.openxmlformats.org/spreadsheetml/2006/main" count="1103" uniqueCount="79">
  <si>
    <t>№ п/п</t>
  </si>
  <si>
    <t>Участок</t>
  </si>
  <si>
    <t>Вид работ</t>
  </si>
  <si>
    <t>Единица измерения</t>
  </si>
  <si>
    <t>Факт всего</t>
  </si>
  <si>
    <t>Исполнитель</t>
  </si>
  <si>
    <t>Валидатор</t>
  </si>
  <si>
    <t>чт 26 фев 2026</t>
  </si>
  <si>
    <t>пт 27 фев 2026</t>
  </si>
  <si>
    <t>сб 28 фев 2026</t>
  </si>
  <si>
    <t>вс 01 мар 2026</t>
  </si>
  <si>
    <t>пн 02 мар 2026</t>
  </si>
  <si>
    <t>вт 03 мар 2026</t>
  </si>
  <si>
    <t>ср 04 мар 2026</t>
  </si>
  <si>
    <t>чт 05 мар 2026</t>
  </si>
  <si>
    <t>СП14</t>
  </si>
  <si>
    <t>Устройство балластного основания из щебня</t>
  </si>
  <si>
    <t>м³</t>
  </si>
  <si>
    <t>Иванов А.С.</t>
  </si>
  <si>
    <t>Козлов И.М.</t>
  </si>
  <si>
    <t>СП13</t>
  </si>
  <si>
    <t>Монтаж брусьев полимерных композитных</t>
  </si>
  <si>
    <t>шт.</t>
  </si>
  <si>
    <t>Петров Д.В.</t>
  </si>
  <si>
    <t>Смирнова Е.Н.</t>
  </si>
  <si>
    <t>Монтаж брусьев полимерных композитных под переводной механизм (флюгарку)</t>
  </si>
  <si>
    <t>Монтаж и сборка стрелочного перевода</t>
  </si>
  <si>
    <t>компл.</t>
  </si>
  <si>
    <t>Сверление отверстий и монтаж переходных накладок Р65/Р50 в местах стыка с существующими путями со стороны СП13</t>
  </si>
  <si>
    <t>Монтаж переводного механизма (флюгарки)</t>
  </si>
  <si>
    <t>План всего</t>
  </si>
  <si>
    <t>Автор</t>
  </si>
  <si>
    <t>Date</t>
  </si>
  <si>
    <t>Site</t>
  </si>
  <si>
    <t>Work_Type</t>
  </si>
  <si>
    <t>Unit</t>
  </si>
  <si>
    <t>Planned_Volume</t>
  </si>
  <si>
    <t>Responsible</t>
  </si>
  <si>
    <t>Validator</t>
  </si>
  <si>
    <t>Actual_Volume</t>
  </si>
  <si>
    <t>Validation_Status</t>
  </si>
  <si>
    <t>Подтверждено</t>
  </si>
  <si>
    <t>Не подтверждено</t>
  </si>
  <si>
    <t>DASHBOARD: ПЛАН–ФАКТ</t>
  </si>
  <si>
    <t>Данные для графиков</t>
  </si>
  <si>
    <t>Дата</t>
  </si>
  <si>
    <t>План накоп.</t>
  </si>
  <si>
    <t>Факт накоп.</t>
  </si>
  <si>
    <t>SPI</t>
  </si>
  <si>
    <t>План/день</t>
  </si>
  <si>
    <t>Факт/день</t>
  </si>
  <si>
    <t>Отчет за:</t>
  </si>
  <si>
    <t>Общий % готовности</t>
  </si>
  <si>
    <t>SPI (кумулятивный)</t>
  </si>
  <si>
    <t>% выполнения за день</t>
  </si>
  <si>
    <t>БЛОК 1. План–Факт за день</t>
  </si>
  <si>
    <t>№</t>
  </si>
  <si>
    <t>Ед. изм.</t>
  </si>
  <si>
    <t>Ответственный</t>
  </si>
  <si>
    <t>План</t>
  </si>
  <si>
    <t>Факт</t>
  </si>
  <si>
    <t>Отклонение</t>
  </si>
  <si>
    <t>% вып.</t>
  </si>
  <si>
    <t>Статус</t>
  </si>
  <si>
    <t>Сверление отверстий и монтаж переходных накладок Р65/Р50</t>
  </si>
  <si>
    <t>БЛОК 2. Кумулятивный отчёт (накопительный)</t>
  </si>
  <si>
    <t>Кум. откл.</t>
  </si>
  <si>
    <t>Кум. %</t>
  </si>
  <si>
    <t>БЛОК 3. Степень готовности объекта</t>
  </si>
  <si>
    <t>Общий план</t>
  </si>
  <si>
    <t>Факт подтв.</t>
  </si>
  <si>
    <t>Факт не подтв.</t>
  </si>
  <si>
    <t>% готовности</t>
  </si>
  <si>
    <t>Остаток</t>
  </si>
  <si>
    <t>БЛОК 4. Отставание / Опережение графика</t>
  </si>
  <si>
    <t>Ср. произв./день</t>
  </si>
  <si>
    <t>Дней до заверш.</t>
  </si>
  <si>
    <t>Прогноз даты</t>
  </si>
  <si>
    <t>Раб. дней прошло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</si>
</sst>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\.mm\.yyyy"/>
    <numFmt numFmtId="165" formatCode="dd\.mm"/>
    <numFmt numFmtId="166" formatCode="0.0%"/>
    <numFmt numFmtId="167" formatCode="0.0"/>
  </numFmts>
  <fonts count="14">
    <font>
      <sz val="11.0"/>
      <color theme="1"/>
      <name val="Calibri"/>
      <scheme val="minor"/>
    </font>
    <font>
      <b/>
      <sz val="10.0"/>
      <color rgb="FFFFFFFF"/>
      <name val="Helvetica Neue"/>
    </font>
    <font>
      <sz val="11.0"/>
      <color theme="1"/>
      <name val="Calibri"/>
    </font>
    <font>
      <sz val="10.0"/>
      <color rgb="FF1D1D1F"/>
      <name val="Helvetica Neue"/>
    </font>
    <font>
      <b/>
      <sz val="10.0"/>
      <color rgb="FF1D1D1F"/>
      <name val="Helvetica Neue"/>
    </font>
    <font>
      <color theme="1"/>
      <name val="Calibri"/>
      <scheme val="minor"/>
    </font>
    <font>
      <b/>
      <sz val="16.0"/>
      <color rgb="FF1D1D1F"/>
      <name val="Helvetica Neue"/>
    </font>
    <font>
      <b/>
      <sz val="11.0"/>
      <color rgb="FF86868B"/>
      <name val="Helvetica Neue"/>
    </font>
    <font>
      <b/>
      <sz val="10.0"/>
      <color theme="1"/>
      <name val="Helvetica Neue"/>
    </font>
    <font>
      <b/>
      <sz val="11.0"/>
      <color rgb="FF1D1D1F"/>
      <name val="Helvetica Neue"/>
    </font>
    <font>
      <b/>
      <sz val="10.0"/>
      <color rgb="FF86868B"/>
      <name val="Helvetica Neue"/>
    </font>
    <font>
      <sz val="9.0"/>
      <color theme="1"/>
      <name val="Helvetica Neue"/>
    </font>
    <font>
      <b/>
      <sz val="22.0"/>
      <color rgb="FF1D1D1F"/>
      <name val="Helvetica Neue"/>
    </font>
    <font>
      <b/>
      <sz val="12.0"/>
      <color rgb="FFFFFFFF"/>
      <name val="Helvetica Neue"/>
    </font>
  </fonts>
  <fills count="9">
    <fill>
      <patternFill patternType="none"/>
    </fill>
    <fill>
      <patternFill patternType="lightGray"/>
    </fill>
    <fill>
      <patternFill patternType="solid">
        <fgColor rgb="FF1D1D1F"/>
        <bgColor rgb="FF1D1D1F"/>
      </patternFill>
    </fill>
    <fill>
      <patternFill patternType="solid">
        <fgColor rgb="FF333336"/>
        <bgColor rgb="FF333336"/>
      </patternFill>
    </fill>
    <fill>
      <patternFill patternType="solid">
        <fgColor rgb="FFFFFFFF"/>
        <bgColor rgb="FFFFFFFF"/>
      </patternFill>
    </fill>
    <fill>
      <patternFill patternType="solid">
        <fgColor rgb="FFF0F0F5"/>
        <bgColor rgb="FFF0F0F5"/>
      </patternFill>
    </fill>
    <fill>
      <patternFill patternType="solid">
        <fgColor rgb="FFF5F5F7"/>
        <bgColor rgb="FFF5F5F7"/>
      </patternFill>
    </fill>
    <fill>
      <patternFill patternType="solid">
        <fgColor rgb="FFE8E8ED"/>
        <bgColor rgb="FFE8E8ED"/>
      </patternFill>
    </fill>
    <fill>
      <patternFill patternType="solid">
        <fgColor rgb="FF48484A"/>
        <bgColor rgb="FF48484A"/>
      </patternFill>
    </fill>
  </fills>
  <borders count="11">
    <border/>
    <border>
      <left/>
      <right/>
      <top/>
      <bottom/>
    </border>
    <border>
      <left/>
      <right/>
      <top style="thin">
        <color rgb="FF86868B"/>
      </top>
      <bottom/>
    </border>
    <border>
      <left/>
      <right/>
      <top style="thin">
        <color rgb="FFE8E8ED"/>
      </top>
      <bottom/>
    </border>
    <border>
      <left/>
      <right/>
      <top style="thin">
        <color rgb="FFE8E8ED"/>
      </top>
      <bottom style="thin">
        <color rgb="FF86868B"/>
      </bottom>
    </border>
    <border>
      <left style="thin">
        <color rgb="FFD2D2D7"/>
      </left>
      <right/>
      <top style="thin">
        <color rgb="FFD2D2D7"/>
      </top>
      <bottom/>
    </border>
    <border>
      <left/>
      <right/>
      <top style="thin">
        <color rgb="FFD2D2D7"/>
      </top>
      <bottom/>
    </border>
    <border>
      <left/>
      <right style="thin">
        <color rgb="FFD2D2D7"/>
      </right>
      <top style="thin">
        <color rgb="FFD2D2D7"/>
      </top>
      <bottom/>
    </border>
    <border>
      <left style="thin">
        <color rgb="FFD2D2D7"/>
      </left>
      <right/>
      <top/>
      <bottom style="thin">
        <color rgb="FFD2D2D7"/>
      </bottom>
    </border>
    <border>
      <left/>
      <right/>
      <top/>
      <bottom style="thin">
        <color rgb="FFD2D2D7"/>
      </bottom>
    </border>
    <border>
      <left/>
      <right style="thin">
        <color rgb="FFD2D2D7"/>
      </right>
      <top/>
      <bottom style="thin">
        <color rgb="FFD2D2D7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1" numFmtId="49" xfId="0" applyAlignment="1" applyBorder="1" applyFont="1" applyNumberFormat="1">
      <alignment horizontal="center" vertical="center"/>
    </xf>
    <xf borderId="0" fillId="0" fontId="2" numFmtId="0" xfId="0" applyAlignment="1" applyFont="1">
      <alignment vertical="center"/>
    </xf>
    <xf borderId="2" fillId="4" fontId="3" numFmtId="0" xfId="0" applyAlignment="1" applyBorder="1" applyFill="1" applyFont="1">
      <alignment horizontal="center" vertical="center"/>
    </xf>
    <xf borderId="2" fillId="4" fontId="3" numFmtId="0" xfId="0" applyAlignment="1" applyBorder="1" applyFont="1">
      <alignment horizontal="left" shrinkToFit="0" vertical="center" wrapText="1"/>
    </xf>
    <xf borderId="2" fillId="5" fontId="4" numFmtId="0" xfId="0" applyAlignment="1" applyBorder="1" applyFill="1" applyFont="1">
      <alignment horizontal="center" vertical="center"/>
    </xf>
    <xf borderId="3" fillId="6" fontId="3" numFmtId="0" xfId="0" applyAlignment="1" applyBorder="1" applyFill="1" applyFont="1">
      <alignment horizontal="center" vertical="center"/>
    </xf>
    <xf borderId="3" fillId="6" fontId="3" numFmtId="0" xfId="0" applyAlignment="1" applyBorder="1" applyFont="1">
      <alignment horizontal="left" shrinkToFit="0" vertical="center" wrapText="1"/>
    </xf>
    <xf borderId="3" fillId="7" fontId="4" numFmtId="0" xfId="0" applyAlignment="1" applyBorder="1" applyFill="1" applyFont="1">
      <alignment horizontal="center" vertical="center"/>
    </xf>
    <xf borderId="3" fillId="4" fontId="3" numFmtId="0" xfId="0" applyAlignment="1" applyBorder="1" applyFont="1">
      <alignment horizontal="center" vertical="center"/>
    </xf>
    <xf borderId="3" fillId="4" fontId="3" numFmtId="0" xfId="0" applyAlignment="1" applyBorder="1" applyFont="1">
      <alignment horizontal="left" shrinkToFit="0" vertical="center" wrapText="1"/>
    </xf>
    <xf borderId="3" fillId="5" fontId="4" numFmtId="0" xfId="0" applyAlignment="1" applyBorder="1" applyFont="1">
      <alignment horizontal="center" vertical="center"/>
    </xf>
    <xf borderId="4" fillId="6" fontId="3" numFmtId="0" xfId="0" applyAlignment="1" applyBorder="1" applyFont="1">
      <alignment horizontal="center" vertical="center"/>
    </xf>
    <xf borderId="4" fillId="6" fontId="3" numFmtId="0" xfId="0" applyAlignment="1" applyBorder="1" applyFont="1">
      <alignment horizontal="left" shrinkToFit="0" vertical="center" wrapText="1"/>
    </xf>
    <xf borderId="4" fillId="7" fontId="4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center" wrapText="1"/>
    </xf>
    <xf borderId="1" fillId="2" fontId="1" numFmtId="0" xfId="0" applyAlignment="1" applyBorder="1" applyFont="1">
      <alignment horizontal="center"/>
    </xf>
    <xf borderId="0" fillId="0" fontId="2" numFmtId="164" xfId="0" applyFont="1" applyNumberFormat="1"/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Font="1"/>
    <xf borderId="0" fillId="0" fontId="8" numFmtId="0" xfId="0" applyAlignment="1" applyFont="1">
      <alignment horizontal="center"/>
    </xf>
    <xf borderId="0" fillId="0" fontId="9" numFmtId="0" xfId="0" applyAlignment="1" applyFont="1">
      <alignment horizontal="right" readingOrder="0"/>
    </xf>
    <xf borderId="1" fillId="0" fontId="9" numFmtId="164" xfId="0" applyAlignment="1" applyBorder="1" applyFont="1" applyNumberFormat="1">
      <alignment horizontal="center" readingOrder="0"/>
    </xf>
    <xf borderId="5" fillId="6" fontId="10" numFmtId="0" xfId="0" applyAlignment="1" applyBorder="1" applyFont="1">
      <alignment horizontal="center"/>
    </xf>
    <xf borderId="6" fillId="6" fontId="2" numFmtId="0" xfId="0" applyBorder="1" applyFont="1"/>
    <xf borderId="7" fillId="6" fontId="2" numFmtId="0" xfId="0" applyBorder="1" applyFont="1"/>
    <xf borderId="0" fillId="0" fontId="2" numFmtId="165" xfId="0" applyFont="1" applyNumberFormat="1"/>
    <xf borderId="0" fillId="0" fontId="11" numFmtId="0" xfId="0" applyFont="1"/>
    <xf borderId="0" fillId="0" fontId="5" numFmtId="2" xfId="0" applyFont="1" applyNumberFormat="1"/>
    <xf borderId="8" fillId="6" fontId="12" numFmtId="166" xfId="0" applyAlignment="1" applyBorder="1" applyFont="1" applyNumberFormat="1">
      <alignment horizontal="center"/>
    </xf>
    <xf borderId="9" fillId="6" fontId="2" numFmtId="0" xfId="0" applyBorder="1" applyFont="1"/>
    <xf borderId="8" fillId="6" fontId="12" numFmtId="2" xfId="0" applyAlignment="1" applyBorder="1" applyFont="1" applyNumberFormat="1">
      <alignment horizontal="center"/>
    </xf>
    <xf borderId="10" fillId="6" fontId="2" numFmtId="0" xfId="0" applyBorder="1" applyFont="1"/>
    <xf borderId="1" fillId="2" fontId="13" numFmtId="0" xfId="0" applyAlignment="1" applyBorder="1" applyFont="1">
      <alignment horizontal="left"/>
    </xf>
    <xf borderId="1" fillId="2" fontId="2" numFmtId="0" xfId="0" applyBorder="1" applyFont="1"/>
    <xf borderId="1" fillId="8" fontId="1" numFmtId="0" xfId="0" applyAlignment="1" applyBorder="1" applyFill="1" applyFont="1">
      <alignment horizontal="center"/>
    </xf>
    <xf borderId="1" fillId="4" fontId="3" numFmtId="0" xfId="0" applyAlignment="1" applyBorder="1" applyFont="1">
      <alignment horizontal="center"/>
    </xf>
    <xf borderId="1" fillId="4" fontId="3" numFmtId="0" xfId="0" applyAlignment="1" applyBorder="1" applyFont="1">
      <alignment horizontal="left"/>
    </xf>
    <xf borderId="1" fillId="4" fontId="4" numFmtId="0" xfId="0" applyAlignment="1" applyBorder="1" applyFont="1">
      <alignment horizontal="center"/>
    </xf>
    <xf borderId="1" fillId="4" fontId="3" numFmtId="166" xfId="0" applyAlignment="1" applyBorder="1" applyFont="1" applyNumberFormat="1">
      <alignment horizontal="center"/>
    </xf>
    <xf borderId="3" fillId="6" fontId="3" numFmtId="0" xfId="0" applyAlignment="1" applyBorder="1" applyFont="1">
      <alignment horizontal="center"/>
    </xf>
    <xf borderId="3" fillId="6" fontId="3" numFmtId="0" xfId="0" applyAlignment="1" applyBorder="1" applyFont="1">
      <alignment horizontal="left"/>
    </xf>
    <xf borderId="3" fillId="6" fontId="4" numFmtId="0" xfId="0" applyAlignment="1" applyBorder="1" applyFont="1">
      <alignment horizontal="center"/>
    </xf>
    <xf borderId="3" fillId="6" fontId="3" numFmtId="166" xfId="0" applyAlignment="1" applyBorder="1" applyFont="1" applyNumberFormat="1">
      <alignment horizontal="center"/>
    </xf>
    <xf borderId="3" fillId="4" fontId="3" numFmtId="0" xfId="0" applyAlignment="1" applyBorder="1" applyFont="1">
      <alignment horizontal="center"/>
    </xf>
    <xf borderId="3" fillId="4" fontId="3" numFmtId="0" xfId="0" applyAlignment="1" applyBorder="1" applyFont="1">
      <alignment horizontal="left"/>
    </xf>
    <xf borderId="3" fillId="4" fontId="4" numFmtId="0" xfId="0" applyAlignment="1" applyBorder="1" applyFont="1">
      <alignment horizontal="center"/>
    </xf>
    <xf borderId="3" fillId="4" fontId="3" numFmtId="166" xfId="0" applyAlignment="1" applyBorder="1" applyFont="1" applyNumberFormat="1">
      <alignment horizontal="center"/>
    </xf>
    <xf borderId="4" fillId="6" fontId="3" numFmtId="0" xfId="0" applyAlignment="1" applyBorder="1" applyFont="1">
      <alignment horizontal="center"/>
    </xf>
    <xf borderId="4" fillId="6" fontId="3" numFmtId="0" xfId="0" applyAlignment="1" applyBorder="1" applyFont="1">
      <alignment horizontal="left"/>
    </xf>
    <xf borderId="4" fillId="6" fontId="4" numFmtId="0" xfId="0" applyAlignment="1" applyBorder="1" applyFont="1">
      <alignment horizontal="center"/>
    </xf>
    <xf borderId="4" fillId="6" fontId="3" numFmtId="166" xfId="0" applyAlignment="1" applyBorder="1" applyFont="1" applyNumberFormat="1">
      <alignment horizontal="center"/>
    </xf>
    <xf borderId="1" fillId="4" fontId="3" numFmtId="2" xfId="0" applyAlignment="1" applyBorder="1" applyFont="1" applyNumberFormat="1">
      <alignment horizontal="center"/>
    </xf>
    <xf borderId="3" fillId="6" fontId="3" numFmtId="2" xfId="0" applyAlignment="1" applyBorder="1" applyFont="1" applyNumberFormat="1">
      <alignment horizontal="center"/>
    </xf>
    <xf borderId="3" fillId="4" fontId="3" numFmtId="2" xfId="0" applyAlignment="1" applyBorder="1" applyFont="1" applyNumberFormat="1">
      <alignment horizontal="center"/>
    </xf>
    <xf borderId="4" fillId="6" fontId="3" numFmtId="2" xfId="0" applyAlignment="1" applyBorder="1" applyFont="1" applyNumberFormat="1">
      <alignment horizontal="center"/>
    </xf>
    <xf borderId="1" fillId="4" fontId="4" numFmtId="166" xfId="0" applyAlignment="1" applyBorder="1" applyFont="1" applyNumberFormat="1">
      <alignment horizontal="center"/>
    </xf>
    <xf borderId="3" fillId="6" fontId="4" numFmtId="166" xfId="0" applyAlignment="1" applyBorder="1" applyFont="1" applyNumberFormat="1">
      <alignment horizontal="center"/>
    </xf>
    <xf borderId="3" fillId="4" fontId="4" numFmtId="166" xfId="0" applyAlignment="1" applyBorder="1" applyFont="1" applyNumberFormat="1">
      <alignment horizontal="center"/>
    </xf>
    <xf borderId="4" fillId="6" fontId="4" numFmtId="166" xfId="0" applyAlignment="1" applyBorder="1" applyFont="1" applyNumberFormat="1">
      <alignment horizontal="center"/>
    </xf>
    <xf borderId="1" fillId="4" fontId="4" numFmtId="2" xfId="0" applyAlignment="1" applyBorder="1" applyFont="1" applyNumberFormat="1">
      <alignment horizontal="center"/>
    </xf>
    <xf borderId="1" fillId="4" fontId="3" numFmtId="167" xfId="0" applyAlignment="1" applyBorder="1" applyFont="1" applyNumberFormat="1">
      <alignment horizontal="center"/>
    </xf>
    <xf borderId="1" fillId="4" fontId="3" numFmtId="164" xfId="0" applyAlignment="1" applyBorder="1" applyFont="1" applyNumberFormat="1">
      <alignment horizontal="center"/>
    </xf>
    <xf borderId="3" fillId="6" fontId="4" numFmtId="2" xfId="0" applyAlignment="1" applyBorder="1" applyFont="1" applyNumberFormat="1">
      <alignment horizontal="center"/>
    </xf>
    <xf borderId="3" fillId="6" fontId="3" numFmtId="167" xfId="0" applyAlignment="1" applyBorder="1" applyFont="1" applyNumberFormat="1">
      <alignment horizontal="center"/>
    </xf>
    <xf borderId="3" fillId="6" fontId="3" numFmtId="164" xfId="0" applyAlignment="1" applyBorder="1" applyFont="1" applyNumberFormat="1">
      <alignment horizontal="center"/>
    </xf>
    <xf borderId="3" fillId="4" fontId="4" numFmtId="2" xfId="0" applyAlignment="1" applyBorder="1" applyFont="1" applyNumberFormat="1">
      <alignment horizontal="center"/>
    </xf>
    <xf borderId="3" fillId="4" fontId="3" numFmtId="167" xfId="0" applyAlignment="1" applyBorder="1" applyFont="1" applyNumberFormat="1">
      <alignment horizontal="center"/>
    </xf>
    <xf borderId="3" fillId="4" fontId="3" numFmtId="164" xfId="0" applyAlignment="1" applyBorder="1" applyFont="1" applyNumberFormat="1">
      <alignment horizontal="center"/>
    </xf>
    <xf borderId="4" fillId="6" fontId="4" numFmtId="2" xfId="0" applyAlignment="1" applyBorder="1" applyFont="1" applyNumberFormat="1">
      <alignment horizontal="center"/>
    </xf>
    <xf borderId="4" fillId="6" fontId="3" numFmtId="167" xfId="0" applyAlignment="1" applyBorder="1" applyFont="1" applyNumberFormat="1">
      <alignment horizontal="center"/>
    </xf>
    <xf borderId="4" fillId="6" fontId="3" numFmtId="16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Кумулятивная кривая: План vs Факт</a:t>
            </a:r>
          </a:p>
        </c:rich>
      </c:tx>
      <c:overlay val="0"/>
    </c:title>
    <c:plotArea>
      <c:layout/>
      <c:lineChart>
        <c:ser>
          <c:idx val="0"/>
          <c:order val="0"/>
          <c:tx>
            <c:v>План накоп.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DASHBOARD_PLAN_FACT!$L$3:$L$10</c:f>
            </c:strRef>
          </c:cat>
          <c:val>
            <c:numRef>
              <c:f>DASHBOARD_PLAN_FACT!$M$3:$M$10</c:f>
              <c:numCache/>
            </c:numRef>
          </c:val>
          <c:smooth val="0"/>
        </c:ser>
        <c:ser>
          <c:idx val="1"/>
          <c:order val="1"/>
          <c:tx>
            <c:v>Факт накоп.</c:v>
          </c:tx>
          <c:spPr>
            <a:ln cmpd="sng" w="28575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DASHBOARD_PLAN_FACT!$L$3:$L$10</c:f>
            </c:strRef>
          </c:cat>
          <c:val>
            <c:numRef>
              <c:f>DASHBOARD_PLAN_FACT!$N$3:$N$10</c:f>
              <c:numCache/>
            </c:numRef>
          </c:val>
          <c:smooth val="0"/>
        </c:ser>
        <c:axId val="555062619"/>
        <c:axId val="712085082"/>
      </c:lineChart>
      <c:catAx>
        <c:axId val="5550626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12085082"/>
      </c:catAx>
      <c:valAx>
        <c:axId val="7120850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550626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SPI по видам работ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SPI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DASHBOARD_PLAN_FACT!$P$3:$P$12</c:f>
            </c:strRef>
          </c:cat>
          <c:val>
            <c:numRef>
              <c:f>DASHBOARD_PLAN_FACT!$Q$3:$Q$12</c:f>
              <c:numCache/>
            </c:numRef>
          </c:val>
        </c:ser>
        <c:axId val="257417632"/>
        <c:axId val="138390313"/>
      </c:barChart>
      <c:catAx>
        <c:axId val="25741763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8390313"/>
      </c:catAx>
      <c:valAx>
        <c:axId val="13839031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57417632"/>
        <c:crosses val="max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План vs Факт (по дням)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План/день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DASHBOARD_PLAN_FACT!$S$3:$S$10</c:f>
            </c:strRef>
          </c:cat>
          <c:val>
            <c:numRef>
              <c:f>DASHBOARD_PLAN_FACT!$T$3:$T$10</c:f>
              <c:numCache/>
            </c:numRef>
          </c:val>
        </c:ser>
        <c:ser>
          <c:idx val="1"/>
          <c:order val="1"/>
          <c:tx>
            <c:v>Факт/день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DASHBOARD_PLAN_FACT!$S$3:$S$10</c:f>
            </c:strRef>
          </c:cat>
          <c:val>
            <c:numRef>
              <c:f>DASHBOARD_PLAN_FACT!$U$3:$U$10</c:f>
              <c:numCache/>
            </c:numRef>
          </c:val>
        </c:ser>
        <c:axId val="1237319149"/>
        <c:axId val="372215116"/>
      </c:barChart>
      <c:catAx>
        <c:axId val="12373191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72215116"/>
      </c:catAx>
      <c:valAx>
        <c:axId val="3722151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3731914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0</xdr:colOff>
      <xdr:row>11</xdr:row>
      <xdr:rowOff>0</xdr:rowOff>
    </xdr:from>
    <xdr:ext cx="6972300" cy="2857500"/>
    <xdr:graphicFrame>
      <xdr:nvGraphicFramePr>
        <xdr:cNvPr id="134555386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11</xdr:col>
      <xdr:colOff>0</xdr:colOff>
      <xdr:row>27</xdr:row>
      <xdr:rowOff>0</xdr:rowOff>
    </xdr:from>
    <xdr:ext cx="6972300" cy="2857500"/>
    <xdr:graphicFrame>
      <xdr:nvGraphicFramePr>
        <xdr:cNvPr id="858926866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11</xdr:col>
      <xdr:colOff>0</xdr:colOff>
      <xdr:row>43</xdr:row>
      <xdr:rowOff>0</xdr:rowOff>
    </xdr:from>
    <xdr:ext cx="6972300" cy="2857500"/>
    <xdr:graphicFrame>
      <xdr:nvGraphicFramePr>
        <xdr:cNvPr id="1958851171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13.86"/>
    <col customWidth="1" min="3" max="3" width="58.71"/>
    <col customWidth="1" min="4" max="4" width="16.29"/>
    <col customWidth="1" min="5" max="5" width="6.43"/>
    <col customWidth="1" min="6" max="6" width="16.71"/>
    <col customWidth="1" min="7" max="7" width="14.0"/>
    <col customWidth="1" min="8" max="9" width="14.86"/>
    <col customWidth="1" min="10" max="10" width="15.29"/>
    <col customWidth="1" min="11" max="11" width="15.0"/>
    <col customWidth="1" min="12" max="12" width="14.86"/>
    <col customWidth="1" min="13" max="13" width="14.71"/>
    <col customWidth="1" min="14" max="14" width="15.0"/>
    <col customWidth="1" min="15" max="15" width="14.57"/>
    <col customWidth="1" min="16" max="26" width="8.71"/>
  </cols>
  <sheetData>
    <row r="1" ht="36.0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6">
        <v>1.0</v>
      </c>
      <c r="B2" s="6" t="s">
        <v>15</v>
      </c>
      <c r="C2" s="7" t="s">
        <v>16</v>
      </c>
      <c r="D2" s="6" t="s">
        <v>17</v>
      </c>
      <c r="E2" s="8">
        <f t="shared" ref="E2:E11" si="1">SUM(H2:O2)</f>
        <v>103</v>
      </c>
      <c r="F2" s="6" t="s">
        <v>18</v>
      </c>
      <c r="G2" s="6" t="s">
        <v>19</v>
      </c>
      <c r="H2" s="6">
        <v>14.0</v>
      </c>
      <c r="I2" s="6">
        <v>17.0</v>
      </c>
      <c r="J2" s="6">
        <v>10.0</v>
      </c>
      <c r="K2" s="6">
        <v>0.0</v>
      </c>
      <c r="L2" s="6">
        <v>19.0</v>
      </c>
      <c r="M2" s="6">
        <v>15.0</v>
      </c>
      <c r="N2" s="6">
        <v>12.0</v>
      </c>
      <c r="O2" s="6">
        <v>16.0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9">
        <v>2.0</v>
      </c>
      <c r="B3" s="9" t="s">
        <v>20</v>
      </c>
      <c r="C3" s="10" t="s">
        <v>21</v>
      </c>
      <c r="D3" s="9" t="s">
        <v>22</v>
      </c>
      <c r="E3" s="11">
        <f t="shared" si="1"/>
        <v>275</v>
      </c>
      <c r="F3" s="9" t="s">
        <v>23</v>
      </c>
      <c r="G3" s="9" t="s">
        <v>24</v>
      </c>
      <c r="H3" s="9">
        <v>38.0</v>
      </c>
      <c r="I3" s="9">
        <v>42.0</v>
      </c>
      <c r="J3" s="9">
        <v>28.0</v>
      </c>
      <c r="K3" s="9">
        <v>0.0</v>
      </c>
      <c r="L3" s="9">
        <v>47.0</v>
      </c>
      <c r="M3" s="9">
        <v>40.0</v>
      </c>
      <c r="N3" s="9">
        <v>35.0</v>
      </c>
      <c r="O3" s="9">
        <v>45.0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12">
        <v>3.0</v>
      </c>
      <c r="B4" s="12" t="s">
        <v>15</v>
      </c>
      <c r="C4" s="13" t="s">
        <v>25</v>
      </c>
      <c r="D4" s="12" t="s">
        <v>22</v>
      </c>
      <c r="E4" s="14">
        <f t="shared" si="1"/>
        <v>41</v>
      </c>
      <c r="F4" s="12" t="s">
        <v>18</v>
      </c>
      <c r="G4" s="12" t="s">
        <v>24</v>
      </c>
      <c r="H4" s="12">
        <v>5.0</v>
      </c>
      <c r="I4" s="12">
        <v>7.0</v>
      </c>
      <c r="J4" s="12">
        <v>3.0</v>
      </c>
      <c r="K4" s="12">
        <v>0.0</v>
      </c>
      <c r="L4" s="12">
        <v>9.0</v>
      </c>
      <c r="M4" s="12">
        <v>6.0</v>
      </c>
      <c r="N4" s="12">
        <v>4.0</v>
      </c>
      <c r="O4" s="12">
        <v>7.0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9">
        <v>4.0</v>
      </c>
      <c r="B5" s="9" t="s">
        <v>20</v>
      </c>
      <c r="C5" s="10" t="s">
        <v>16</v>
      </c>
      <c r="D5" s="9" t="s">
        <v>17</v>
      </c>
      <c r="E5" s="11">
        <f t="shared" si="1"/>
        <v>63</v>
      </c>
      <c r="F5" s="9" t="s">
        <v>23</v>
      </c>
      <c r="G5" s="9" t="s">
        <v>19</v>
      </c>
      <c r="H5" s="9">
        <v>8.0</v>
      </c>
      <c r="I5" s="9">
        <v>10.0</v>
      </c>
      <c r="J5" s="9">
        <v>6.0</v>
      </c>
      <c r="K5" s="9">
        <v>0.0</v>
      </c>
      <c r="L5" s="9">
        <v>12.0</v>
      </c>
      <c r="M5" s="9">
        <v>9.0</v>
      </c>
      <c r="N5" s="9">
        <v>7.0</v>
      </c>
      <c r="O5" s="9">
        <v>11.0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12">
        <v>5.0</v>
      </c>
      <c r="B6" s="12" t="s">
        <v>15</v>
      </c>
      <c r="C6" s="13" t="s">
        <v>21</v>
      </c>
      <c r="D6" s="12" t="s">
        <v>22</v>
      </c>
      <c r="E6" s="14">
        <f t="shared" si="1"/>
        <v>236</v>
      </c>
      <c r="F6" s="12" t="s">
        <v>18</v>
      </c>
      <c r="G6" s="12" t="s">
        <v>19</v>
      </c>
      <c r="H6" s="12">
        <v>33.0</v>
      </c>
      <c r="I6" s="12">
        <v>38.0</v>
      </c>
      <c r="J6" s="12">
        <v>22.0</v>
      </c>
      <c r="K6" s="12">
        <v>0.0</v>
      </c>
      <c r="L6" s="12">
        <v>41.0</v>
      </c>
      <c r="M6" s="12">
        <v>34.0</v>
      </c>
      <c r="N6" s="12">
        <v>29.0</v>
      </c>
      <c r="O6" s="12">
        <v>39.0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30.0" customHeight="1">
      <c r="A7" s="9">
        <v>6.0</v>
      </c>
      <c r="B7" s="9" t="s">
        <v>20</v>
      </c>
      <c r="C7" s="10" t="s">
        <v>25</v>
      </c>
      <c r="D7" s="9" t="s">
        <v>22</v>
      </c>
      <c r="E7" s="11">
        <f t="shared" si="1"/>
        <v>32</v>
      </c>
      <c r="F7" s="9" t="s">
        <v>23</v>
      </c>
      <c r="G7" s="9" t="s">
        <v>24</v>
      </c>
      <c r="H7" s="9">
        <v>4.0</v>
      </c>
      <c r="I7" s="9">
        <v>5.0</v>
      </c>
      <c r="J7" s="9">
        <v>2.0</v>
      </c>
      <c r="K7" s="9">
        <v>0.0</v>
      </c>
      <c r="L7" s="9">
        <v>7.0</v>
      </c>
      <c r="M7" s="9">
        <v>5.0</v>
      </c>
      <c r="N7" s="9">
        <v>3.0</v>
      </c>
      <c r="O7" s="9">
        <v>6.0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30.0" customHeight="1">
      <c r="A8" s="12">
        <v>7.0</v>
      </c>
      <c r="B8" s="12" t="s">
        <v>20</v>
      </c>
      <c r="C8" s="13" t="s">
        <v>26</v>
      </c>
      <c r="D8" s="12" t="s">
        <v>27</v>
      </c>
      <c r="E8" s="14">
        <f t="shared" si="1"/>
        <v>1</v>
      </c>
      <c r="F8" s="12" t="s">
        <v>18</v>
      </c>
      <c r="G8" s="12" t="s">
        <v>24</v>
      </c>
      <c r="H8" s="12">
        <v>0.0</v>
      </c>
      <c r="I8" s="12">
        <v>0.0</v>
      </c>
      <c r="J8" s="12">
        <v>0.0</v>
      </c>
      <c r="K8" s="12">
        <v>0.0</v>
      </c>
      <c r="L8" s="12">
        <v>1.0</v>
      </c>
      <c r="M8" s="12">
        <v>0.0</v>
      </c>
      <c r="N8" s="12">
        <v>0.0</v>
      </c>
      <c r="O8" s="12">
        <v>0.0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30.0" customHeight="1">
      <c r="A9" s="9">
        <v>8.0</v>
      </c>
      <c r="B9" s="9" t="s">
        <v>15</v>
      </c>
      <c r="C9" s="10" t="s">
        <v>28</v>
      </c>
      <c r="D9" s="9" t="s">
        <v>22</v>
      </c>
      <c r="E9" s="11">
        <f t="shared" si="1"/>
        <v>29</v>
      </c>
      <c r="F9" s="9" t="s">
        <v>23</v>
      </c>
      <c r="G9" s="9" t="s">
        <v>19</v>
      </c>
      <c r="H9" s="9">
        <v>3.0</v>
      </c>
      <c r="I9" s="9">
        <v>5.0</v>
      </c>
      <c r="J9" s="9">
        <v>2.0</v>
      </c>
      <c r="K9" s="9">
        <v>0.0</v>
      </c>
      <c r="L9" s="9">
        <v>7.0</v>
      </c>
      <c r="M9" s="9">
        <v>4.0</v>
      </c>
      <c r="N9" s="9">
        <v>3.0</v>
      </c>
      <c r="O9" s="9">
        <v>5.0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30.0" customHeight="1">
      <c r="A10" s="12">
        <v>9.0</v>
      </c>
      <c r="B10" s="12" t="s">
        <v>20</v>
      </c>
      <c r="C10" s="13" t="s">
        <v>26</v>
      </c>
      <c r="D10" s="12" t="s">
        <v>27</v>
      </c>
      <c r="E10" s="14">
        <f t="shared" si="1"/>
        <v>1</v>
      </c>
      <c r="F10" s="12" t="s">
        <v>18</v>
      </c>
      <c r="G10" s="12" t="s">
        <v>19</v>
      </c>
      <c r="H10" s="12">
        <v>0.0</v>
      </c>
      <c r="I10" s="12">
        <v>0.0</v>
      </c>
      <c r="J10" s="12">
        <v>0.0</v>
      </c>
      <c r="K10" s="12">
        <v>0.0</v>
      </c>
      <c r="L10" s="12">
        <v>0.0</v>
      </c>
      <c r="M10" s="12">
        <v>1.0</v>
      </c>
      <c r="N10" s="12">
        <v>0.0</v>
      </c>
      <c r="O10" s="12">
        <v>0.0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0.0" customHeight="1">
      <c r="A11" s="15">
        <v>10.0</v>
      </c>
      <c r="B11" s="15" t="s">
        <v>15</v>
      </c>
      <c r="C11" s="16" t="s">
        <v>29</v>
      </c>
      <c r="D11" s="15" t="s">
        <v>22</v>
      </c>
      <c r="E11" s="17">
        <f t="shared" si="1"/>
        <v>12</v>
      </c>
      <c r="F11" s="15" t="s">
        <v>23</v>
      </c>
      <c r="G11" s="15" t="s">
        <v>24</v>
      </c>
      <c r="H11" s="15">
        <v>1.0</v>
      </c>
      <c r="I11" s="15">
        <v>2.0</v>
      </c>
      <c r="J11" s="15">
        <v>1.0</v>
      </c>
      <c r="K11" s="15">
        <v>0.0</v>
      </c>
      <c r="L11" s="15">
        <v>3.0</v>
      </c>
      <c r="M11" s="15">
        <v>2.0</v>
      </c>
      <c r="N11" s="15">
        <v>1.0</v>
      </c>
      <c r="O11" s="15">
        <v>2.0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/>
      <c r="B12" s="18"/>
      <c r="C12" s="19"/>
      <c r="D12" s="18"/>
      <c r="E12" s="18"/>
      <c r="F12" s="18"/>
      <c r="G12" s="1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18"/>
      <c r="C13" s="19"/>
      <c r="D13" s="18"/>
      <c r="E13" s="18"/>
      <c r="F13" s="18"/>
      <c r="G13" s="1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18"/>
      <c r="C14" s="19"/>
      <c r="D14" s="18"/>
      <c r="E14" s="18"/>
      <c r="F14" s="18"/>
      <c r="G14" s="1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18"/>
      <c r="C15" s="19"/>
      <c r="D15" s="18"/>
      <c r="E15" s="18"/>
      <c r="F15" s="18"/>
      <c r="G15" s="18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18"/>
      <c r="C16" s="19"/>
      <c r="D16" s="18"/>
      <c r="E16" s="18"/>
      <c r="F16" s="18"/>
      <c r="G16" s="1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18"/>
      <c r="C17" s="19"/>
      <c r="D17" s="18"/>
      <c r="E17" s="18"/>
      <c r="F17" s="18"/>
      <c r="G17" s="1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18"/>
      <c r="C18" s="19"/>
      <c r="D18" s="18"/>
      <c r="E18" s="18"/>
      <c r="F18" s="18"/>
      <c r="G18" s="1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18"/>
      <c r="C19" s="19"/>
      <c r="D19" s="18"/>
      <c r="E19" s="18"/>
      <c r="F19" s="18"/>
      <c r="G19" s="1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18"/>
      <c r="C20" s="19"/>
      <c r="D20" s="18"/>
      <c r="E20" s="18"/>
      <c r="F20" s="18"/>
      <c r="G20" s="18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18"/>
      <c r="C21" s="19"/>
      <c r="D21" s="18"/>
      <c r="E21" s="18"/>
      <c r="F21" s="18"/>
      <c r="G21" s="1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18"/>
      <c r="C22" s="19"/>
      <c r="D22" s="18"/>
      <c r="E22" s="18"/>
      <c r="F22" s="18"/>
      <c r="G22" s="18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18"/>
      <c r="C23" s="19"/>
      <c r="D23" s="18"/>
      <c r="E23" s="18"/>
      <c r="F23" s="18"/>
      <c r="G23" s="18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18"/>
      <c r="C24" s="19"/>
      <c r="D24" s="18"/>
      <c r="E24" s="18"/>
      <c r="F24" s="18"/>
      <c r="G24" s="1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18"/>
      <c r="C25" s="19"/>
      <c r="D25" s="18"/>
      <c r="E25" s="18"/>
      <c r="F25" s="18"/>
      <c r="G25" s="1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18"/>
      <c r="C26" s="19"/>
      <c r="D26" s="18"/>
      <c r="E26" s="18"/>
      <c r="F26" s="18"/>
      <c r="G26" s="18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18"/>
      <c r="C27" s="19"/>
      <c r="D27" s="18"/>
      <c r="E27" s="18"/>
      <c r="F27" s="18"/>
      <c r="G27" s="1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18"/>
      <c r="C28" s="19"/>
      <c r="D28" s="18"/>
      <c r="E28" s="18"/>
      <c r="F28" s="18"/>
      <c r="G28" s="18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18"/>
      <c r="C29" s="19"/>
      <c r="D29" s="18"/>
      <c r="E29" s="18"/>
      <c r="F29" s="18"/>
      <c r="G29" s="18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18"/>
      <c r="C30" s="19"/>
      <c r="D30" s="18"/>
      <c r="E30" s="18"/>
      <c r="F30" s="18"/>
      <c r="G30" s="18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18"/>
      <c r="C31" s="19"/>
      <c r="D31" s="18"/>
      <c r="E31" s="18"/>
      <c r="F31" s="18"/>
      <c r="G31" s="18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18"/>
      <c r="C32" s="19"/>
      <c r="D32" s="18"/>
      <c r="E32" s="18"/>
      <c r="F32" s="18"/>
      <c r="G32" s="18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18"/>
      <c r="C33" s="19"/>
      <c r="D33" s="18"/>
      <c r="E33" s="18"/>
      <c r="F33" s="18"/>
      <c r="G33" s="18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18"/>
      <c r="C34" s="19"/>
      <c r="D34" s="18"/>
      <c r="E34" s="18"/>
      <c r="F34" s="18"/>
      <c r="G34" s="18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18"/>
      <c r="C35" s="19"/>
      <c r="D35" s="18"/>
      <c r="E35" s="18"/>
      <c r="F35" s="18"/>
      <c r="G35" s="1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18"/>
      <c r="C36" s="19"/>
      <c r="D36" s="18"/>
      <c r="E36" s="18"/>
      <c r="F36" s="18"/>
      <c r="G36" s="1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18"/>
      <c r="C37" s="19"/>
      <c r="D37" s="18"/>
      <c r="E37" s="18"/>
      <c r="F37" s="18"/>
      <c r="G37" s="18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18"/>
      <c r="C38" s="19"/>
      <c r="D38" s="18"/>
      <c r="E38" s="18"/>
      <c r="F38" s="18"/>
      <c r="G38" s="18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18"/>
      <c r="C39" s="19"/>
      <c r="D39" s="18"/>
      <c r="E39" s="18"/>
      <c r="F39" s="18"/>
      <c r="G39" s="18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18"/>
      <c r="C40" s="19"/>
      <c r="D40" s="18"/>
      <c r="E40" s="18"/>
      <c r="F40" s="18"/>
      <c r="G40" s="1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18"/>
      <c r="C41" s="19"/>
      <c r="D41" s="18"/>
      <c r="E41" s="18"/>
      <c r="F41" s="18"/>
      <c r="G41" s="18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18"/>
      <c r="C42" s="19"/>
      <c r="D42" s="18"/>
      <c r="E42" s="18"/>
      <c r="F42" s="18"/>
      <c r="G42" s="18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18"/>
      <c r="C43" s="19"/>
      <c r="D43" s="18"/>
      <c r="E43" s="18"/>
      <c r="F43" s="18"/>
      <c r="G43" s="18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18"/>
      <c r="C44" s="19"/>
      <c r="D44" s="18"/>
      <c r="E44" s="18"/>
      <c r="F44" s="18"/>
      <c r="G44" s="18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18"/>
      <c r="C45" s="19"/>
      <c r="D45" s="18"/>
      <c r="E45" s="18"/>
      <c r="F45" s="18"/>
      <c r="G45" s="1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18"/>
      <c r="C46" s="19"/>
      <c r="D46" s="18"/>
      <c r="E46" s="18"/>
      <c r="F46" s="18"/>
      <c r="G46" s="18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18"/>
      <c r="C47" s="19"/>
      <c r="D47" s="18"/>
      <c r="E47" s="18"/>
      <c r="F47" s="18"/>
      <c r="G47" s="18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18"/>
      <c r="C48" s="19"/>
      <c r="D48" s="18"/>
      <c r="E48" s="18"/>
      <c r="F48" s="18"/>
      <c r="G48" s="18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18"/>
      <c r="C49" s="19"/>
      <c r="D49" s="18"/>
      <c r="E49" s="18"/>
      <c r="F49" s="18"/>
      <c r="G49" s="18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18"/>
      <c r="C50" s="19"/>
      <c r="D50" s="18"/>
      <c r="E50" s="18"/>
      <c r="F50" s="18"/>
      <c r="G50" s="18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18"/>
      <c r="C51" s="19"/>
      <c r="D51" s="18"/>
      <c r="E51" s="18"/>
      <c r="F51" s="18"/>
      <c r="G51" s="18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18"/>
      <c r="C52" s="19"/>
      <c r="D52" s="18"/>
      <c r="E52" s="18"/>
      <c r="F52" s="18"/>
      <c r="G52" s="18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18"/>
      <c r="C53" s="19"/>
      <c r="D53" s="18"/>
      <c r="E53" s="18"/>
      <c r="F53" s="18"/>
      <c r="G53" s="18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18"/>
      <c r="C54" s="19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18"/>
      <c r="C55" s="19"/>
      <c r="D55" s="18"/>
      <c r="E55" s="18"/>
      <c r="F55" s="18"/>
      <c r="G55" s="18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18"/>
      <c r="C56" s="19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18"/>
      <c r="C57" s="19"/>
      <c r="D57" s="18"/>
      <c r="E57" s="18"/>
      <c r="F57" s="18"/>
      <c r="G57" s="1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18"/>
      <c r="C58" s="19"/>
      <c r="D58" s="18"/>
      <c r="E58" s="18"/>
      <c r="F58" s="18"/>
      <c r="G58" s="18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18"/>
      <c r="C59" s="19"/>
      <c r="D59" s="18"/>
      <c r="E59" s="18"/>
      <c r="F59" s="18"/>
      <c r="G59" s="18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18"/>
      <c r="C60" s="19"/>
      <c r="D60" s="18"/>
      <c r="E60" s="18"/>
      <c r="F60" s="18"/>
      <c r="G60" s="18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18"/>
      <c r="C61" s="19"/>
      <c r="D61" s="18"/>
      <c r="E61" s="18"/>
      <c r="F61" s="18"/>
      <c r="G61" s="18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18"/>
      <c r="C62" s="19"/>
      <c r="D62" s="18"/>
      <c r="E62" s="18"/>
      <c r="F62" s="18"/>
      <c r="G62" s="18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18"/>
      <c r="C63" s="19"/>
      <c r="D63" s="18"/>
      <c r="E63" s="18"/>
      <c r="F63" s="18"/>
      <c r="G63" s="18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18"/>
      <c r="C64" s="19"/>
      <c r="D64" s="18"/>
      <c r="E64" s="18"/>
      <c r="F64" s="18"/>
      <c r="G64" s="18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18"/>
      <c r="C65" s="19"/>
      <c r="D65" s="18"/>
      <c r="E65" s="18"/>
      <c r="F65" s="18"/>
      <c r="G65" s="18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18"/>
      <c r="C66" s="19"/>
      <c r="D66" s="18"/>
      <c r="E66" s="18"/>
      <c r="F66" s="18"/>
      <c r="G66" s="18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18"/>
      <c r="C67" s="19"/>
      <c r="D67" s="18"/>
      <c r="E67" s="18"/>
      <c r="F67" s="18"/>
      <c r="G67" s="18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18"/>
      <c r="C68" s="19"/>
      <c r="D68" s="18"/>
      <c r="E68" s="18"/>
      <c r="F68" s="18"/>
      <c r="G68" s="18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18"/>
      <c r="C69" s="19"/>
      <c r="D69" s="18"/>
      <c r="E69" s="18"/>
      <c r="F69" s="18"/>
      <c r="G69" s="18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18"/>
      <c r="C70" s="19"/>
      <c r="D70" s="18"/>
      <c r="E70" s="18"/>
      <c r="F70" s="18"/>
      <c r="G70" s="18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18"/>
      <c r="C71" s="19"/>
      <c r="D71" s="18"/>
      <c r="E71" s="18"/>
      <c r="F71" s="18"/>
      <c r="G71" s="18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18"/>
      <c r="C72" s="19"/>
      <c r="D72" s="18"/>
      <c r="E72" s="18"/>
      <c r="F72" s="18"/>
      <c r="G72" s="18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18"/>
      <c r="C73" s="19"/>
      <c r="D73" s="18"/>
      <c r="E73" s="18"/>
      <c r="F73" s="18"/>
      <c r="G73" s="18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18"/>
      <c r="C74" s="19"/>
      <c r="D74" s="18"/>
      <c r="E74" s="18"/>
      <c r="F74" s="18"/>
      <c r="G74" s="18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18"/>
      <c r="C75" s="19"/>
      <c r="D75" s="18"/>
      <c r="E75" s="18"/>
      <c r="F75" s="18"/>
      <c r="G75" s="1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18"/>
      <c r="C76" s="19"/>
      <c r="D76" s="18"/>
      <c r="E76" s="18"/>
      <c r="F76" s="18"/>
      <c r="G76" s="18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18"/>
      <c r="C77" s="19"/>
      <c r="D77" s="18"/>
      <c r="E77" s="18"/>
      <c r="F77" s="18"/>
      <c r="G77" s="18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18"/>
      <c r="C78" s="19"/>
      <c r="D78" s="18"/>
      <c r="E78" s="18"/>
      <c r="F78" s="18"/>
      <c r="G78" s="18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18"/>
      <c r="C79" s="19"/>
      <c r="D79" s="18"/>
      <c r="E79" s="18"/>
      <c r="F79" s="18"/>
      <c r="G79" s="18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18"/>
      <c r="C80" s="19"/>
      <c r="D80" s="18"/>
      <c r="E80" s="18"/>
      <c r="F80" s="18"/>
      <c r="G80" s="18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18"/>
      <c r="C81" s="19"/>
      <c r="D81" s="18"/>
      <c r="E81" s="18"/>
      <c r="F81" s="18"/>
      <c r="G81" s="18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18"/>
      <c r="C82" s="19"/>
      <c r="D82" s="18"/>
      <c r="E82" s="18"/>
      <c r="F82" s="18"/>
      <c r="G82" s="18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18"/>
      <c r="C83" s="19"/>
      <c r="D83" s="18"/>
      <c r="E83" s="18"/>
      <c r="F83" s="18"/>
      <c r="G83" s="18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18"/>
      <c r="C84" s="19"/>
      <c r="D84" s="18"/>
      <c r="E84" s="18"/>
      <c r="F84" s="18"/>
      <c r="G84" s="18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18"/>
      <c r="C85" s="19"/>
      <c r="D85" s="18"/>
      <c r="E85" s="18"/>
      <c r="F85" s="18"/>
      <c r="G85" s="18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18"/>
      <c r="C86" s="19"/>
      <c r="D86" s="18"/>
      <c r="E86" s="18"/>
      <c r="F86" s="18"/>
      <c r="G86" s="18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18"/>
      <c r="C87" s="19"/>
      <c r="D87" s="18"/>
      <c r="E87" s="18"/>
      <c r="F87" s="18"/>
      <c r="G87" s="18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18"/>
      <c r="C88" s="19"/>
      <c r="D88" s="18"/>
      <c r="E88" s="18"/>
      <c r="F88" s="18"/>
      <c r="G88" s="18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18"/>
      <c r="C89" s="19"/>
      <c r="D89" s="18"/>
      <c r="E89" s="18"/>
      <c r="F89" s="18"/>
      <c r="G89" s="18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18"/>
      <c r="C90" s="19"/>
      <c r="D90" s="18"/>
      <c r="E90" s="18"/>
      <c r="F90" s="18"/>
      <c r="G90" s="18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18"/>
      <c r="C91" s="19"/>
      <c r="D91" s="18"/>
      <c r="E91" s="18"/>
      <c r="F91" s="18"/>
      <c r="G91" s="18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18"/>
      <c r="C92" s="19"/>
      <c r="D92" s="18"/>
      <c r="E92" s="18"/>
      <c r="F92" s="18"/>
      <c r="G92" s="18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18"/>
      <c r="C93" s="19"/>
      <c r="D93" s="18"/>
      <c r="E93" s="18"/>
      <c r="F93" s="18"/>
      <c r="G93" s="18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18"/>
      <c r="C94" s="19"/>
      <c r="D94" s="18"/>
      <c r="E94" s="18"/>
      <c r="F94" s="18"/>
      <c r="G94" s="18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18"/>
      <c r="C95" s="19"/>
      <c r="D95" s="18"/>
      <c r="E95" s="18"/>
      <c r="F95" s="18"/>
      <c r="G95" s="18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18"/>
      <c r="C96" s="19"/>
      <c r="D96" s="18"/>
      <c r="E96" s="18"/>
      <c r="F96" s="18"/>
      <c r="G96" s="18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18"/>
      <c r="C97" s="19"/>
      <c r="D97" s="18"/>
      <c r="E97" s="18"/>
      <c r="F97" s="18"/>
      <c r="G97" s="18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18"/>
      <c r="C98" s="19"/>
      <c r="D98" s="18"/>
      <c r="E98" s="18"/>
      <c r="F98" s="18"/>
      <c r="G98" s="18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18"/>
      <c r="C99" s="19"/>
      <c r="D99" s="18"/>
      <c r="E99" s="18"/>
      <c r="F99" s="18"/>
      <c r="G99" s="18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18"/>
      <c r="C100" s="19"/>
      <c r="D100" s="18"/>
      <c r="E100" s="18"/>
      <c r="F100" s="18"/>
      <c r="G100" s="18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18"/>
      <c r="C101" s="19"/>
      <c r="D101" s="18"/>
      <c r="E101" s="18"/>
      <c r="F101" s="18"/>
      <c r="G101" s="18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18"/>
      <c r="C102" s="19"/>
      <c r="D102" s="18"/>
      <c r="E102" s="18"/>
      <c r="F102" s="18"/>
      <c r="G102" s="18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18"/>
      <c r="C103" s="19"/>
      <c r="D103" s="18"/>
      <c r="E103" s="18"/>
      <c r="F103" s="18"/>
      <c r="G103" s="18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18"/>
      <c r="C104" s="19"/>
      <c r="D104" s="18"/>
      <c r="E104" s="18"/>
      <c r="F104" s="18"/>
      <c r="G104" s="18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18"/>
      <c r="C105" s="19"/>
      <c r="D105" s="18"/>
      <c r="E105" s="18"/>
      <c r="F105" s="18"/>
      <c r="G105" s="18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18"/>
      <c r="C106" s="19"/>
      <c r="D106" s="18"/>
      <c r="E106" s="18"/>
      <c r="F106" s="18"/>
      <c r="G106" s="18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18"/>
      <c r="C107" s="19"/>
      <c r="D107" s="18"/>
      <c r="E107" s="18"/>
      <c r="F107" s="18"/>
      <c r="G107" s="18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18"/>
      <c r="C108" s="19"/>
      <c r="D108" s="18"/>
      <c r="E108" s="18"/>
      <c r="F108" s="18"/>
      <c r="G108" s="18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18"/>
      <c r="C109" s="19"/>
      <c r="D109" s="18"/>
      <c r="E109" s="18"/>
      <c r="F109" s="18"/>
      <c r="G109" s="18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18"/>
      <c r="C110" s="19"/>
      <c r="D110" s="18"/>
      <c r="E110" s="18"/>
      <c r="F110" s="18"/>
      <c r="G110" s="18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18"/>
      <c r="C111" s="19"/>
      <c r="D111" s="18"/>
      <c r="E111" s="18"/>
      <c r="F111" s="18"/>
      <c r="G111" s="18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18"/>
      <c r="C112" s="19"/>
      <c r="D112" s="18"/>
      <c r="E112" s="18"/>
      <c r="F112" s="18"/>
      <c r="G112" s="18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18"/>
      <c r="C113" s="19"/>
      <c r="D113" s="18"/>
      <c r="E113" s="18"/>
      <c r="F113" s="18"/>
      <c r="G113" s="18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18"/>
      <c r="C114" s="19"/>
      <c r="D114" s="18"/>
      <c r="E114" s="18"/>
      <c r="F114" s="18"/>
      <c r="G114" s="18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18"/>
      <c r="C115" s="19"/>
      <c r="D115" s="18"/>
      <c r="E115" s="18"/>
      <c r="F115" s="18"/>
      <c r="G115" s="18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18"/>
      <c r="C116" s="19"/>
      <c r="D116" s="18"/>
      <c r="E116" s="18"/>
      <c r="F116" s="18"/>
      <c r="G116" s="18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18"/>
      <c r="C117" s="19"/>
      <c r="D117" s="18"/>
      <c r="E117" s="18"/>
      <c r="F117" s="18"/>
      <c r="G117" s="18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18"/>
      <c r="C118" s="19"/>
      <c r="D118" s="18"/>
      <c r="E118" s="18"/>
      <c r="F118" s="18"/>
      <c r="G118" s="18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18"/>
      <c r="C119" s="19"/>
      <c r="D119" s="18"/>
      <c r="E119" s="18"/>
      <c r="F119" s="18"/>
      <c r="G119" s="18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18"/>
      <c r="C120" s="19"/>
      <c r="D120" s="18"/>
      <c r="E120" s="18"/>
      <c r="F120" s="18"/>
      <c r="G120" s="18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18"/>
      <c r="C121" s="19"/>
      <c r="D121" s="18"/>
      <c r="E121" s="18"/>
      <c r="F121" s="18"/>
      <c r="G121" s="18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18"/>
      <c r="C122" s="19"/>
      <c r="D122" s="18"/>
      <c r="E122" s="18"/>
      <c r="F122" s="18"/>
      <c r="G122" s="18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18"/>
      <c r="C123" s="19"/>
      <c r="D123" s="18"/>
      <c r="E123" s="18"/>
      <c r="F123" s="18"/>
      <c r="G123" s="18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18"/>
      <c r="C124" s="19"/>
      <c r="D124" s="18"/>
      <c r="E124" s="18"/>
      <c r="F124" s="18"/>
      <c r="G124" s="18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18"/>
      <c r="C125" s="19"/>
      <c r="D125" s="18"/>
      <c r="E125" s="18"/>
      <c r="F125" s="18"/>
      <c r="G125" s="18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18"/>
      <c r="C126" s="19"/>
      <c r="D126" s="18"/>
      <c r="E126" s="18"/>
      <c r="F126" s="18"/>
      <c r="G126" s="18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18"/>
      <c r="C127" s="19"/>
      <c r="D127" s="18"/>
      <c r="E127" s="18"/>
      <c r="F127" s="18"/>
      <c r="G127" s="18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18"/>
      <c r="C128" s="19"/>
      <c r="D128" s="18"/>
      <c r="E128" s="18"/>
      <c r="F128" s="18"/>
      <c r="G128" s="18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18"/>
      <c r="C129" s="19"/>
      <c r="D129" s="18"/>
      <c r="E129" s="18"/>
      <c r="F129" s="18"/>
      <c r="G129" s="18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18"/>
      <c r="C130" s="19"/>
      <c r="D130" s="18"/>
      <c r="E130" s="18"/>
      <c r="F130" s="18"/>
      <c r="G130" s="18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18"/>
      <c r="C131" s="19"/>
      <c r="D131" s="18"/>
      <c r="E131" s="18"/>
      <c r="F131" s="18"/>
      <c r="G131" s="18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18"/>
      <c r="C132" s="19"/>
      <c r="D132" s="18"/>
      <c r="E132" s="18"/>
      <c r="F132" s="18"/>
      <c r="G132" s="18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18"/>
      <c r="C133" s="19"/>
      <c r="D133" s="18"/>
      <c r="E133" s="18"/>
      <c r="F133" s="18"/>
      <c r="G133" s="18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18"/>
      <c r="C134" s="19"/>
      <c r="D134" s="18"/>
      <c r="E134" s="18"/>
      <c r="F134" s="18"/>
      <c r="G134" s="18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18"/>
      <c r="C135" s="19"/>
      <c r="D135" s="18"/>
      <c r="E135" s="18"/>
      <c r="F135" s="18"/>
      <c r="G135" s="18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18"/>
      <c r="C136" s="19"/>
      <c r="D136" s="18"/>
      <c r="E136" s="18"/>
      <c r="F136" s="18"/>
      <c r="G136" s="18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18"/>
      <c r="C137" s="19"/>
      <c r="D137" s="18"/>
      <c r="E137" s="18"/>
      <c r="F137" s="18"/>
      <c r="G137" s="18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18"/>
      <c r="C138" s="19"/>
      <c r="D138" s="18"/>
      <c r="E138" s="18"/>
      <c r="F138" s="18"/>
      <c r="G138" s="18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18"/>
      <c r="C139" s="19"/>
      <c r="D139" s="18"/>
      <c r="E139" s="18"/>
      <c r="F139" s="18"/>
      <c r="G139" s="18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18"/>
      <c r="C140" s="19"/>
      <c r="D140" s="18"/>
      <c r="E140" s="18"/>
      <c r="F140" s="18"/>
      <c r="G140" s="18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18"/>
      <c r="C141" s="19"/>
      <c r="D141" s="18"/>
      <c r="E141" s="18"/>
      <c r="F141" s="18"/>
      <c r="G141" s="18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18"/>
      <c r="C142" s="19"/>
      <c r="D142" s="18"/>
      <c r="E142" s="18"/>
      <c r="F142" s="18"/>
      <c r="G142" s="18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18"/>
      <c r="C143" s="19"/>
      <c r="D143" s="18"/>
      <c r="E143" s="18"/>
      <c r="F143" s="18"/>
      <c r="G143" s="18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18"/>
      <c r="C144" s="19"/>
      <c r="D144" s="18"/>
      <c r="E144" s="18"/>
      <c r="F144" s="18"/>
      <c r="G144" s="18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18"/>
      <c r="C145" s="19"/>
      <c r="D145" s="18"/>
      <c r="E145" s="18"/>
      <c r="F145" s="18"/>
      <c r="G145" s="18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18"/>
      <c r="C146" s="19"/>
      <c r="D146" s="18"/>
      <c r="E146" s="18"/>
      <c r="F146" s="18"/>
      <c r="G146" s="18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18"/>
      <c r="C147" s="19"/>
      <c r="D147" s="18"/>
      <c r="E147" s="18"/>
      <c r="F147" s="18"/>
      <c r="G147" s="18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18"/>
      <c r="C148" s="19"/>
      <c r="D148" s="18"/>
      <c r="E148" s="18"/>
      <c r="F148" s="18"/>
      <c r="G148" s="18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18"/>
      <c r="C149" s="19"/>
      <c r="D149" s="18"/>
      <c r="E149" s="18"/>
      <c r="F149" s="18"/>
      <c r="G149" s="18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18"/>
      <c r="C150" s="19"/>
      <c r="D150" s="18"/>
      <c r="E150" s="18"/>
      <c r="F150" s="18"/>
      <c r="G150" s="18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18"/>
      <c r="C151" s="19"/>
      <c r="D151" s="18"/>
      <c r="E151" s="18"/>
      <c r="F151" s="18"/>
      <c r="G151" s="18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18"/>
      <c r="C152" s="19"/>
      <c r="D152" s="18"/>
      <c r="E152" s="18"/>
      <c r="F152" s="18"/>
      <c r="G152" s="18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18"/>
      <c r="C153" s="19"/>
      <c r="D153" s="18"/>
      <c r="E153" s="18"/>
      <c r="F153" s="18"/>
      <c r="G153" s="18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18"/>
      <c r="C154" s="19"/>
      <c r="D154" s="18"/>
      <c r="E154" s="18"/>
      <c r="F154" s="18"/>
      <c r="G154" s="18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18"/>
      <c r="C155" s="19"/>
      <c r="D155" s="18"/>
      <c r="E155" s="18"/>
      <c r="F155" s="18"/>
      <c r="G155" s="18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18"/>
      <c r="C156" s="19"/>
      <c r="D156" s="18"/>
      <c r="E156" s="18"/>
      <c r="F156" s="18"/>
      <c r="G156" s="18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18"/>
      <c r="C157" s="19"/>
      <c r="D157" s="18"/>
      <c r="E157" s="18"/>
      <c r="F157" s="18"/>
      <c r="G157" s="18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18"/>
      <c r="C158" s="19"/>
      <c r="D158" s="18"/>
      <c r="E158" s="18"/>
      <c r="F158" s="18"/>
      <c r="G158" s="18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18"/>
      <c r="C159" s="19"/>
      <c r="D159" s="18"/>
      <c r="E159" s="18"/>
      <c r="F159" s="18"/>
      <c r="G159" s="18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18"/>
      <c r="C160" s="19"/>
      <c r="D160" s="18"/>
      <c r="E160" s="18"/>
      <c r="F160" s="18"/>
      <c r="G160" s="18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18"/>
      <c r="C161" s="19"/>
      <c r="D161" s="18"/>
      <c r="E161" s="18"/>
      <c r="F161" s="18"/>
      <c r="G161" s="18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18"/>
      <c r="C162" s="19"/>
      <c r="D162" s="18"/>
      <c r="E162" s="18"/>
      <c r="F162" s="18"/>
      <c r="G162" s="18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18"/>
      <c r="C163" s="19"/>
      <c r="D163" s="18"/>
      <c r="E163" s="18"/>
      <c r="F163" s="18"/>
      <c r="G163" s="18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18"/>
      <c r="C164" s="19"/>
      <c r="D164" s="18"/>
      <c r="E164" s="18"/>
      <c r="F164" s="18"/>
      <c r="G164" s="18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18"/>
      <c r="C165" s="19"/>
      <c r="D165" s="18"/>
      <c r="E165" s="18"/>
      <c r="F165" s="18"/>
      <c r="G165" s="18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18"/>
      <c r="C166" s="19"/>
      <c r="D166" s="18"/>
      <c r="E166" s="18"/>
      <c r="F166" s="18"/>
      <c r="G166" s="18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18"/>
      <c r="C167" s="19"/>
      <c r="D167" s="18"/>
      <c r="E167" s="18"/>
      <c r="F167" s="18"/>
      <c r="G167" s="18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18"/>
      <c r="C168" s="19"/>
      <c r="D168" s="18"/>
      <c r="E168" s="18"/>
      <c r="F168" s="18"/>
      <c r="G168" s="18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18"/>
      <c r="C169" s="19"/>
      <c r="D169" s="18"/>
      <c r="E169" s="18"/>
      <c r="F169" s="18"/>
      <c r="G169" s="18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18"/>
      <c r="C170" s="19"/>
      <c r="D170" s="18"/>
      <c r="E170" s="18"/>
      <c r="F170" s="18"/>
      <c r="G170" s="18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18"/>
      <c r="C171" s="19"/>
      <c r="D171" s="18"/>
      <c r="E171" s="18"/>
      <c r="F171" s="18"/>
      <c r="G171" s="18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18"/>
      <c r="C172" s="19"/>
      <c r="D172" s="18"/>
      <c r="E172" s="18"/>
      <c r="F172" s="18"/>
      <c r="G172" s="18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18"/>
      <c r="C173" s="19"/>
      <c r="D173" s="18"/>
      <c r="E173" s="18"/>
      <c r="F173" s="18"/>
      <c r="G173" s="18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18"/>
      <c r="C174" s="19"/>
      <c r="D174" s="18"/>
      <c r="E174" s="18"/>
      <c r="F174" s="18"/>
      <c r="G174" s="18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18"/>
      <c r="C175" s="19"/>
      <c r="D175" s="18"/>
      <c r="E175" s="18"/>
      <c r="F175" s="18"/>
      <c r="G175" s="18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18"/>
      <c r="C176" s="19"/>
      <c r="D176" s="18"/>
      <c r="E176" s="18"/>
      <c r="F176" s="18"/>
      <c r="G176" s="18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18"/>
      <c r="C177" s="19"/>
      <c r="D177" s="18"/>
      <c r="E177" s="18"/>
      <c r="F177" s="18"/>
      <c r="G177" s="18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18"/>
      <c r="C178" s="19"/>
      <c r="D178" s="18"/>
      <c r="E178" s="18"/>
      <c r="F178" s="18"/>
      <c r="G178" s="18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18"/>
      <c r="C179" s="19"/>
      <c r="D179" s="18"/>
      <c r="E179" s="18"/>
      <c r="F179" s="18"/>
      <c r="G179" s="18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18"/>
      <c r="C180" s="19"/>
      <c r="D180" s="18"/>
      <c r="E180" s="18"/>
      <c r="F180" s="18"/>
      <c r="G180" s="18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18"/>
      <c r="C181" s="19"/>
      <c r="D181" s="18"/>
      <c r="E181" s="18"/>
      <c r="F181" s="18"/>
      <c r="G181" s="18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18"/>
      <c r="C182" s="19"/>
      <c r="D182" s="18"/>
      <c r="E182" s="18"/>
      <c r="F182" s="18"/>
      <c r="G182" s="18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18"/>
      <c r="C183" s="19"/>
      <c r="D183" s="18"/>
      <c r="E183" s="18"/>
      <c r="F183" s="18"/>
      <c r="G183" s="18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18"/>
      <c r="C184" s="19"/>
      <c r="D184" s="18"/>
      <c r="E184" s="18"/>
      <c r="F184" s="18"/>
      <c r="G184" s="18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18"/>
      <c r="C185" s="19"/>
      <c r="D185" s="18"/>
      <c r="E185" s="18"/>
      <c r="F185" s="18"/>
      <c r="G185" s="18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18"/>
      <c r="C186" s="19"/>
      <c r="D186" s="18"/>
      <c r="E186" s="18"/>
      <c r="F186" s="18"/>
      <c r="G186" s="18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18"/>
      <c r="C187" s="19"/>
      <c r="D187" s="18"/>
      <c r="E187" s="18"/>
      <c r="F187" s="18"/>
      <c r="G187" s="18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18"/>
      <c r="C188" s="19"/>
      <c r="D188" s="18"/>
      <c r="E188" s="18"/>
      <c r="F188" s="18"/>
      <c r="G188" s="18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18"/>
      <c r="C189" s="19"/>
      <c r="D189" s="18"/>
      <c r="E189" s="18"/>
      <c r="F189" s="18"/>
      <c r="G189" s="18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18"/>
      <c r="C190" s="19"/>
      <c r="D190" s="18"/>
      <c r="E190" s="18"/>
      <c r="F190" s="18"/>
      <c r="G190" s="18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18"/>
      <c r="C191" s="19"/>
      <c r="D191" s="18"/>
      <c r="E191" s="18"/>
      <c r="F191" s="18"/>
      <c r="G191" s="18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18"/>
      <c r="C192" s="19"/>
      <c r="D192" s="18"/>
      <c r="E192" s="18"/>
      <c r="F192" s="18"/>
      <c r="G192" s="18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18"/>
      <c r="C193" s="19"/>
      <c r="D193" s="18"/>
      <c r="E193" s="18"/>
      <c r="F193" s="18"/>
      <c r="G193" s="18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18"/>
      <c r="C194" s="19"/>
      <c r="D194" s="18"/>
      <c r="E194" s="18"/>
      <c r="F194" s="18"/>
      <c r="G194" s="18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18"/>
      <c r="C195" s="19"/>
      <c r="D195" s="18"/>
      <c r="E195" s="18"/>
      <c r="F195" s="18"/>
      <c r="G195" s="18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18"/>
      <c r="C196" s="19"/>
      <c r="D196" s="18"/>
      <c r="E196" s="18"/>
      <c r="F196" s="18"/>
      <c r="G196" s="18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18"/>
      <c r="C197" s="19"/>
      <c r="D197" s="18"/>
      <c r="E197" s="18"/>
      <c r="F197" s="18"/>
      <c r="G197" s="18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18"/>
      <c r="C198" s="19"/>
      <c r="D198" s="18"/>
      <c r="E198" s="18"/>
      <c r="F198" s="18"/>
      <c r="G198" s="18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18"/>
      <c r="C199" s="19"/>
      <c r="D199" s="18"/>
      <c r="E199" s="18"/>
      <c r="F199" s="18"/>
      <c r="G199" s="18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18"/>
      <c r="C200" s="19"/>
      <c r="D200" s="18"/>
      <c r="E200" s="18"/>
      <c r="F200" s="18"/>
      <c r="G200" s="18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18"/>
      <c r="C201" s="19"/>
      <c r="D201" s="18"/>
      <c r="E201" s="18"/>
      <c r="F201" s="18"/>
      <c r="G201" s="18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18"/>
      <c r="C202" s="19"/>
      <c r="D202" s="18"/>
      <c r="E202" s="18"/>
      <c r="F202" s="18"/>
      <c r="G202" s="18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18"/>
      <c r="C203" s="19"/>
      <c r="D203" s="18"/>
      <c r="E203" s="18"/>
      <c r="F203" s="18"/>
      <c r="G203" s="18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18"/>
      <c r="C204" s="19"/>
      <c r="D204" s="18"/>
      <c r="E204" s="18"/>
      <c r="F204" s="18"/>
      <c r="G204" s="18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18"/>
      <c r="C205" s="19"/>
      <c r="D205" s="18"/>
      <c r="E205" s="18"/>
      <c r="F205" s="18"/>
      <c r="G205" s="18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18"/>
      <c r="C206" s="19"/>
      <c r="D206" s="18"/>
      <c r="E206" s="18"/>
      <c r="F206" s="18"/>
      <c r="G206" s="18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18"/>
      <c r="C207" s="19"/>
      <c r="D207" s="18"/>
      <c r="E207" s="18"/>
      <c r="F207" s="18"/>
      <c r="G207" s="18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18"/>
      <c r="C208" s="19"/>
      <c r="D208" s="18"/>
      <c r="E208" s="18"/>
      <c r="F208" s="18"/>
      <c r="G208" s="18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18"/>
      <c r="C209" s="19"/>
      <c r="D209" s="18"/>
      <c r="E209" s="18"/>
      <c r="F209" s="18"/>
      <c r="G209" s="18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18"/>
      <c r="C210" s="19"/>
      <c r="D210" s="18"/>
      <c r="E210" s="18"/>
      <c r="F210" s="18"/>
      <c r="G210" s="18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18"/>
      <c r="C211" s="19"/>
      <c r="D211" s="18"/>
      <c r="E211" s="18"/>
      <c r="F211" s="18"/>
      <c r="G211" s="18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18"/>
      <c r="C212" s="19"/>
      <c r="D212" s="18"/>
      <c r="E212" s="18"/>
      <c r="F212" s="18"/>
      <c r="G212" s="18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18"/>
      <c r="C213" s="19"/>
      <c r="D213" s="18"/>
      <c r="E213" s="18"/>
      <c r="F213" s="18"/>
      <c r="G213" s="18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18"/>
      <c r="C214" s="19"/>
      <c r="D214" s="18"/>
      <c r="E214" s="18"/>
      <c r="F214" s="18"/>
      <c r="G214" s="18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18"/>
      <c r="C215" s="19"/>
      <c r="D215" s="18"/>
      <c r="E215" s="18"/>
      <c r="F215" s="18"/>
      <c r="G215" s="18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18"/>
      <c r="C216" s="19"/>
      <c r="D216" s="18"/>
      <c r="E216" s="18"/>
      <c r="F216" s="18"/>
      <c r="G216" s="18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18"/>
      <c r="C217" s="19"/>
      <c r="D217" s="18"/>
      <c r="E217" s="18"/>
      <c r="F217" s="18"/>
      <c r="G217" s="18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18"/>
      <c r="C218" s="19"/>
      <c r="D218" s="18"/>
      <c r="E218" s="18"/>
      <c r="F218" s="18"/>
      <c r="G218" s="18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18"/>
      <c r="C219" s="19"/>
      <c r="D219" s="18"/>
      <c r="E219" s="18"/>
      <c r="F219" s="18"/>
      <c r="G219" s="18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18"/>
      <c r="C220" s="19"/>
      <c r="D220" s="18"/>
      <c r="E220" s="18"/>
      <c r="F220" s="18"/>
      <c r="G220" s="18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18"/>
      <c r="C221" s="19"/>
      <c r="D221" s="18"/>
      <c r="E221" s="18"/>
      <c r="F221" s="18"/>
      <c r="G221" s="18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18"/>
      <c r="C222" s="19"/>
      <c r="D222" s="18"/>
      <c r="E222" s="18"/>
      <c r="F222" s="18"/>
      <c r="G222" s="18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18"/>
      <c r="C223" s="19"/>
      <c r="D223" s="18"/>
      <c r="E223" s="18"/>
      <c r="F223" s="18"/>
      <c r="G223" s="18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18"/>
      <c r="C224" s="19"/>
      <c r="D224" s="18"/>
      <c r="E224" s="18"/>
      <c r="F224" s="18"/>
      <c r="G224" s="18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18"/>
      <c r="C225" s="19"/>
      <c r="D225" s="18"/>
      <c r="E225" s="18"/>
      <c r="F225" s="18"/>
      <c r="G225" s="18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18"/>
      <c r="C226" s="19"/>
      <c r="D226" s="18"/>
      <c r="E226" s="18"/>
      <c r="F226" s="18"/>
      <c r="G226" s="18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18"/>
      <c r="C227" s="19"/>
      <c r="D227" s="18"/>
      <c r="E227" s="18"/>
      <c r="F227" s="18"/>
      <c r="G227" s="18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18"/>
      <c r="C228" s="19"/>
      <c r="D228" s="18"/>
      <c r="E228" s="18"/>
      <c r="F228" s="18"/>
      <c r="G228" s="18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18"/>
      <c r="C229" s="19"/>
      <c r="D229" s="18"/>
      <c r="E229" s="18"/>
      <c r="F229" s="18"/>
      <c r="G229" s="18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18"/>
      <c r="C230" s="19"/>
      <c r="D230" s="18"/>
      <c r="E230" s="18"/>
      <c r="F230" s="18"/>
      <c r="G230" s="18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18"/>
      <c r="C231" s="19"/>
      <c r="D231" s="18"/>
      <c r="E231" s="18"/>
      <c r="F231" s="18"/>
      <c r="G231" s="18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18"/>
      <c r="C232" s="19"/>
      <c r="D232" s="18"/>
      <c r="E232" s="18"/>
      <c r="F232" s="18"/>
      <c r="G232" s="18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18"/>
      <c r="C233" s="19"/>
      <c r="D233" s="18"/>
      <c r="E233" s="18"/>
      <c r="F233" s="18"/>
      <c r="G233" s="18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18"/>
      <c r="C234" s="19"/>
      <c r="D234" s="18"/>
      <c r="E234" s="18"/>
      <c r="F234" s="18"/>
      <c r="G234" s="18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18"/>
      <c r="C235" s="19"/>
      <c r="D235" s="18"/>
      <c r="E235" s="18"/>
      <c r="F235" s="18"/>
      <c r="G235" s="18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18"/>
      <c r="C236" s="19"/>
      <c r="D236" s="18"/>
      <c r="E236" s="18"/>
      <c r="F236" s="18"/>
      <c r="G236" s="18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18"/>
      <c r="C237" s="19"/>
      <c r="D237" s="18"/>
      <c r="E237" s="18"/>
      <c r="F237" s="18"/>
      <c r="G237" s="18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18"/>
      <c r="C238" s="19"/>
      <c r="D238" s="18"/>
      <c r="E238" s="18"/>
      <c r="F238" s="18"/>
      <c r="G238" s="18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18"/>
      <c r="C239" s="19"/>
      <c r="D239" s="18"/>
      <c r="E239" s="18"/>
      <c r="F239" s="18"/>
      <c r="G239" s="18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18"/>
      <c r="C240" s="19"/>
      <c r="D240" s="18"/>
      <c r="E240" s="18"/>
      <c r="F240" s="18"/>
      <c r="G240" s="18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18"/>
      <c r="C241" s="19"/>
      <c r="D241" s="18"/>
      <c r="E241" s="18"/>
      <c r="F241" s="18"/>
      <c r="G241" s="18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18"/>
      <c r="C242" s="19"/>
      <c r="D242" s="18"/>
      <c r="E242" s="18"/>
      <c r="F242" s="18"/>
      <c r="G242" s="18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18"/>
      <c r="C243" s="19"/>
      <c r="D243" s="18"/>
      <c r="E243" s="18"/>
      <c r="F243" s="18"/>
      <c r="G243" s="18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18"/>
      <c r="C244" s="19"/>
      <c r="D244" s="18"/>
      <c r="E244" s="18"/>
      <c r="F244" s="18"/>
      <c r="G244" s="18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18"/>
      <c r="C245" s="19"/>
      <c r="D245" s="18"/>
      <c r="E245" s="18"/>
      <c r="F245" s="18"/>
      <c r="G245" s="18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18"/>
      <c r="C246" s="19"/>
      <c r="D246" s="18"/>
      <c r="E246" s="18"/>
      <c r="F246" s="18"/>
      <c r="G246" s="18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18"/>
      <c r="C247" s="19"/>
      <c r="D247" s="18"/>
      <c r="E247" s="18"/>
      <c r="F247" s="18"/>
      <c r="G247" s="18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18"/>
      <c r="C248" s="19"/>
      <c r="D248" s="18"/>
      <c r="E248" s="18"/>
      <c r="F248" s="18"/>
      <c r="G248" s="18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18"/>
      <c r="C249" s="19"/>
      <c r="D249" s="18"/>
      <c r="E249" s="18"/>
      <c r="F249" s="18"/>
      <c r="G249" s="18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18"/>
      <c r="C250" s="19"/>
      <c r="D250" s="18"/>
      <c r="E250" s="18"/>
      <c r="F250" s="18"/>
      <c r="G250" s="18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18"/>
      <c r="C251" s="19"/>
      <c r="D251" s="18"/>
      <c r="E251" s="18"/>
      <c r="F251" s="18"/>
      <c r="G251" s="18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18"/>
      <c r="C252" s="19"/>
      <c r="D252" s="18"/>
      <c r="E252" s="18"/>
      <c r="F252" s="18"/>
      <c r="G252" s="18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18"/>
      <c r="C253" s="19"/>
      <c r="D253" s="18"/>
      <c r="E253" s="18"/>
      <c r="F253" s="18"/>
      <c r="G253" s="18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18"/>
      <c r="C254" s="19"/>
      <c r="D254" s="18"/>
      <c r="E254" s="18"/>
      <c r="F254" s="18"/>
      <c r="G254" s="18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18"/>
      <c r="C255" s="19"/>
      <c r="D255" s="18"/>
      <c r="E255" s="18"/>
      <c r="F255" s="18"/>
      <c r="G255" s="18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18"/>
      <c r="C256" s="19"/>
      <c r="D256" s="18"/>
      <c r="E256" s="18"/>
      <c r="F256" s="18"/>
      <c r="G256" s="18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18"/>
      <c r="C257" s="19"/>
      <c r="D257" s="18"/>
      <c r="E257" s="18"/>
      <c r="F257" s="18"/>
      <c r="G257" s="18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18"/>
      <c r="C258" s="19"/>
      <c r="D258" s="18"/>
      <c r="E258" s="18"/>
      <c r="F258" s="18"/>
      <c r="G258" s="18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18"/>
      <c r="C259" s="19"/>
      <c r="D259" s="18"/>
      <c r="E259" s="18"/>
      <c r="F259" s="18"/>
      <c r="G259" s="18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18"/>
      <c r="C260" s="19"/>
      <c r="D260" s="18"/>
      <c r="E260" s="18"/>
      <c r="F260" s="18"/>
      <c r="G260" s="18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18"/>
      <c r="C261" s="19"/>
      <c r="D261" s="18"/>
      <c r="E261" s="18"/>
      <c r="F261" s="18"/>
      <c r="G261" s="18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18"/>
      <c r="C262" s="19"/>
      <c r="D262" s="18"/>
      <c r="E262" s="18"/>
      <c r="F262" s="18"/>
      <c r="G262" s="18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18"/>
      <c r="C263" s="19"/>
      <c r="D263" s="18"/>
      <c r="E263" s="18"/>
      <c r="F263" s="18"/>
      <c r="G263" s="18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18"/>
      <c r="C264" s="19"/>
      <c r="D264" s="18"/>
      <c r="E264" s="18"/>
      <c r="F264" s="18"/>
      <c r="G264" s="18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18"/>
      <c r="C265" s="19"/>
      <c r="D265" s="18"/>
      <c r="E265" s="18"/>
      <c r="F265" s="18"/>
      <c r="G265" s="18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18"/>
      <c r="C266" s="19"/>
      <c r="D266" s="18"/>
      <c r="E266" s="18"/>
      <c r="F266" s="18"/>
      <c r="G266" s="18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18"/>
      <c r="C267" s="19"/>
      <c r="D267" s="18"/>
      <c r="E267" s="18"/>
      <c r="F267" s="18"/>
      <c r="G267" s="18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18"/>
      <c r="C268" s="19"/>
      <c r="D268" s="18"/>
      <c r="E268" s="18"/>
      <c r="F268" s="18"/>
      <c r="G268" s="18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18"/>
      <c r="C269" s="19"/>
      <c r="D269" s="18"/>
      <c r="E269" s="18"/>
      <c r="F269" s="18"/>
      <c r="G269" s="18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18"/>
      <c r="C270" s="19"/>
      <c r="D270" s="18"/>
      <c r="E270" s="18"/>
      <c r="F270" s="18"/>
      <c r="G270" s="18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18"/>
      <c r="C271" s="19"/>
      <c r="D271" s="18"/>
      <c r="E271" s="18"/>
      <c r="F271" s="18"/>
      <c r="G271" s="18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18"/>
      <c r="C272" s="19"/>
      <c r="D272" s="18"/>
      <c r="E272" s="18"/>
      <c r="F272" s="18"/>
      <c r="G272" s="18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18"/>
      <c r="C273" s="19"/>
      <c r="D273" s="18"/>
      <c r="E273" s="18"/>
      <c r="F273" s="18"/>
      <c r="G273" s="18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18"/>
      <c r="C274" s="19"/>
      <c r="D274" s="18"/>
      <c r="E274" s="18"/>
      <c r="F274" s="18"/>
      <c r="G274" s="18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18"/>
      <c r="C275" s="19"/>
      <c r="D275" s="18"/>
      <c r="E275" s="18"/>
      <c r="F275" s="18"/>
      <c r="G275" s="18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18"/>
      <c r="C276" s="19"/>
      <c r="D276" s="18"/>
      <c r="E276" s="18"/>
      <c r="F276" s="18"/>
      <c r="G276" s="18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18"/>
      <c r="C277" s="19"/>
      <c r="D277" s="18"/>
      <c r="E277" s="18"/>
      <c r="F277" s="18"/>
      <c r="G277" s="18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18"/>
      <c r="C278" s="19"/>
      <c r="D278" s="18"/>
      <c r="E278" s="18"/>
      <c r="F278" s="18"/>
      <c r="G278" s="18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18"/>
      <c r="C279" s="19"/>
      <c r="D279" s="18"/>
      <c r="E279" s="18"/>
      <c r="F279" s="18"/>
      <c r="G279" s="18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18"/>
      <c r="C280" s="19"/>
      <c r="D280" s="18"/>
      <c r="E280" s="18"/>
      <c r="F280" s="18"/>
      <c r="G280" s="18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18"/>
      <c r="C281" s="19"/>
      <c r="D281" s="18"/>
      <c r="E281" s="18"/>
      <c r="F281" s="18"/>
      <c r="G281" s="18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18"/>
      <c r="C282" s="19"/>
      <c r="D282" s="18"/>
      <c r="E282" s="18"/>
      <c r="F282" s="18"/>
      <c r="G282" s="18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18"/>
      <c r="C283" s="19"/>
      <c r="D283" s="18"/>
      <c r="E283" s="18"/>
      <c r="F283" s="18"/>
      <c r="G283" s="18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18"/>
      <c r="C284" s="19"/>
      <c r="D284" s="18"/>
      <c r="E284" s="18"/>
      <c r="F284" s="18"/>
      <c r="G284" s="18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18"/>
      <c r="C285" s="19"/>
      <c r="D285" s="18"/>
      <c r="E285" s="18"/>
      <c r="F285" s="18"/>
      <c r="G285" s="18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18"/>
      <c r="C286" s="19"/>
      <c r="D286" s="18"/>
      <c r="E286" s="18"/>
      <c r="F286" s="18"/>
      <c r="G286" s="18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18"/>
      <c r="C287" s="19"/>
      <c r="D287" s="18"/>
      <c r="E287" s="18"/>
      <c r="F287" s="18"/>
      <c r="G287" s="18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18"/>
      <c r="C288" s="19"/>
      <c r="D288" s="18"/>
      <c r="E288" s="18"/>
      <c r="F288" s="18"/>
      <c r="G288" s="18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18"/>
      <c r="C289" s="19"/>
      <c r="D289" s="18"/>
      <c r="E289" s="18"/>
      <c r="F289" s="18"/>
      <c r="G289" s="18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18"/>
      <c r="C290" s="19"/>
      <c r="D290" s="18"/>
      <c r="E290" s="18"/>
      <c r="F290" s="18"/>
      <c r="G290" s="18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18"/>
      <c r="C291" s="19"/>
      <c r="D291" s="18"/>
      <c r="E291" s="18"/>
      <c r="F291" s="18"/>
      <c r="G291" s="18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18"/>
      <c r="C292" s="19"/>
      <c r="D292" s="18"/>
      <c r="E292" s="18"/>
      <c r="F292" s="18"/>
      <c r="G292" s="18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18"/>
      <c r="C293" s="19"/>
      <c r="D293" s="18"/>
      <c r="E293" s="18"/>
      <c r="F293" s="18"/>
      <c r="G293" s="18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18"/>
      <c r="C294" s="19"/>
      <c r="D294" s="18"/>
      <c r="E294" s="18"/>
      <c r="F294" s="18"/>
      <c r="G294" s="18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18"/>
      <c r="C295" s="19"/>
      <c r="D295" s="18"/>
      <c r="E295" s="18"/>
      <c r="F295" s="18"/>
      <c r="G295" s="18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18"/>
      <c r="C296" s="19"/>
      <c r="D296" s="18"/>
      <c r="E296" s="18"/>
      <c r="F296" s="18"/>
      <c r="G296" s="18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18"/>
      <c r="C297" s="19"/>
      <c r="D297" s="18"/>
      <c r="E297" s="18"/>
      <c r="F297" s="18"/>
      <c r="G297" s="18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18"/>
      <c r="C298" s="19"/>
      <c r="D298" s="18"/>
      <c r="E298" s="18"/>
      <c r="F298" s="18"/>
      <c r="G298" s="18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18"/>
      <c r="C299" s="19"/>
      <c r="D299" s="18"/>
      <c r="E299" s="18"/>
      <c r="F299" s="18"/>
      <c r="G299" s="18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18"/>
      <c r="C300" s="19"/>
      <c r="D300" s="18"/>
      <c r="E300" s="18"/>
      <c r="F300" s="18"/>
      <c r="G300" s="18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18"/>
      <c r="C301" s="19"/>
      <c r="D301" s="18"/>
      <c r="E301" s="18"/>
      <c r="F301" s="18"/>
      <c r="G301" s="18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18"/>
      <c r="C302" s="19"/>
      <c r="D302" s="18"/>
      <c r="E302" s="18"/>
      <c r="F302" s="18"/>
      <c r="G302" s="18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18"/>
      <c r="C303" s="19"/>
      <c r="D303" s="18"/>
      <c r="E303" s="18"/>
      <c r="F303" s="18"/>
      <c r="G303" s="18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18"/>
      <c r="C304" s="19"/>
      <c r="D304" s="18"/>
      <c r="E304" s="18"/>
      <c r="F304" s="18"/>
      <c r="G304" s="18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18"/>
      <c r="C305" s="19"/>
      <c r="D305" s="18"/>
      <c r="E305" s="18"/>
      <c r="F305" s="18"/>
      <c r="G305" s="18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18"/>
      <c r="C306" s="19"/>
      <c r="D306" s="18"/>
      <c r="E306" s="18"/>
      <c r="F306" s="18"/>
      <c r="G306" s="18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18"/>
      <c r="C307" s="19"/>
      <c r="D307" s="18"/>
      <c r="E307" s="18"/>
      <c r="F307" s="18"/>
      <c r="G307" s="18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18"/>
      <c r="C308" s="19"/>
      <c r="D308" s="18"/>
      <c r="E308" s="18"/>
      <c r="F308" s="18"/>
      <c r="G308" s="18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18"/>
      <c r="C309" s="19"/>
      <c r="D309" s="18"/>
      <c r="E309" s="18"/>
      <c r="F309" s="18"/>
      <c r="G309" s="18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18"/>
      <c r="C310" s="19"/>
      <c r="D310" s="18"/>
      <c r="E310" s="18"/>
      <c r="F310" s="18"/>
      <c r="G310" s="18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18"/>
      <c r="C311" s="19"/>
      <c r="D311" s="18"/>
      <c r="E311" s="18"/>
      <c r="F311" s="18"/>
      <c r="G311" s="18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18"/>
      <c r="C312" s="19"/>
      <c r="D312" s="18"/>
      <c r="E312" s="18"/>
      <c r="F312" s="18"/>
      <c r="G312" s="18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18"/>
      <c r="C313" s="19"/>
      <c r="D313" s="18"/>
      <c r="E313" s="18"/>
      <c r="F313" s="18"/>
      <c r="G313" s="18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18"/>
      <c r="C314" s="19"/>
      <c r="D314" s="18"/>
      <c r="E314" s="18"/>
      <c r="F314" s="18"/>
      <c r="G314" s="18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18"/>
      <c r="C315" s="19"/>
      <c r="D315" s="18"/>
      <c r="E315" s="18"/>
      <c r="F315" s="18"/>
      <c r="G315" s="18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18"/>
      <c r="C316" s="19"/>
      <c r="D316" s="18"/>
      <c r="E316" s="18"/>
      <c r="F316" s="18"/>
      <c r="G316" s="18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18"/>
      <c r="C317" s="19"/>
      <c r="D317" s="18"/>
      <c r="E317" s="18"/>
      <c r="F317" s="18"/>
      <c r="G317" s="18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18"/>
      <c r="C318" s="19"/>
      <c r="D318" s="18"/>
      <c r="E318" s="18"/>
      <c r="F318" s="18"/>
      <c r="G318" s="18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18"/>
      <c r="C319" s="19"/>
      <c r="D319" s="18"/>
      <c r="E319" s="18"/>
      <c r="F319" s="18"/>
      <c r="G319" s="18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18"/>
      <c r="C320" s="19"/>
      <c r="D320" s="18"/>
      <c r="E320" s="18"/>
      <c r="F320" s="18"/>
      <c r="G320" s="18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18"/>
      <c r="C321" s="19"/>
      <c r="D321" s="18"/>
      <c r="E321" s="18"/>
      <c r="F321" s="18"/>
      <c r="G321" s="18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18"/>
      <c r="C322" s="19"/>
      <c r="D322" s="18"/>
      <c r="E322" s="18"/>
      <c r="F322" s="18"/>
      <c r="G322" s="18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18"/>
      <c r="C323" s="19"/>
      <c r="D323" s="18"/>
      <c r="E323" s="18"/>
      <c r="F323" s="18"/>
      <c r="G323" s="18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18"/>
      <c r="C324" s="19"/>
      <c r="D324" s="18"/>
      <c r="E324" s="18"/>
      <c r="F324" s="18"/>
      <c r="G324" s="18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18"/>
      <c r="C325" s="19"/>
      <c r="D325" s="18"/>
      <c r="E325" s="18"/>
      <c r="F325" s="18"/>
      <c r="G325" s="18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18"/>
      <c r="C326" s="19"/>
      <c r="D326" s="18"/>
      <c r="E326" s="18"/>
      <c r="F326" s="18"/>
      <c r="G326" s="18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18"/>
      <c r="C327" s="19"/>
      <c r="D327" s="18"/>
      <c r="E327" s="18"/>
      <c r="F327" s="18"/>
      <c r="G327" s="18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18"/>
      <c r="C328" s="19"/>
      <c r="D328" s="18"/>
      <c r="E328" s="18"/>
      <c r="F328" s="18"/>
      <c r="G328" s="1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18"/>
      <c r="C329" s="19"/>
      <c r="D329" s="18"/>
      <c r="E329" s="18"/>
      <c r="F329" s="18"/>
      <c r="G329" s="1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18"/>
      <c r="C330" s="19"/>
      <c r="D330" s="18"/>
      <c r="E330" s="18"/>
      <c r="F330" s="18"/>
      <c r="G330" s="1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18"/>
      <c r="C331" s="19"/>
      <c r="D331" s="18"/>
      <c r="E331" s="18"/>
      <c r="F331" s="18"/>
      <c r="G331" s="1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18"/>
      <c r="C332" s="19"/>
      <c r="D332" s="18"/>
      <c r="E332" s="18"/>
      <c r="F332" s="18"/>
      <c r="G332" s="1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18"/>
      <c r="C333" s="19"/>
      <c r="D333" s="18"/>
      <c r="E333" s="18"/>
      <c r="F333" s="18"/>
      <c r="G333" s="1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18"/>
      <c r="C334" s="19"/>
      <c r="D334" s="18"/>
      <c r="E334" s="18"/>
      <c r="F334" s="18"/>
      <c r="G334" s="1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18"/>
      <c r="C335" s="19"/>
      <c r="D335" s="18"/>
      <c r="E335" s="18"/>
      <c r="F335" s="18"/>
      <c r="G335" s="1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18"/>
      <c r="C336" s="19"/>
      <c r="D336" s="18"/>
      <c r="E336" s="18"/>
      <c r="F336" s="18"/>
      <c r="G336" s="1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18"/>
      <c r="C337" s="19"/>
      <c r="D337" s="18"/>
      <c r="E337" s="18"/>
      <c r="F337" s="18"/>
      <c r="G337" s="1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18"/>
      <c r="C338" s="19"/>
      <c r="D338" s="18"/>
      <c r="E338" s="18"/>
      <c r="F338" s="18"/>
      <c r="G338" s="1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18"/>
      <c r="C339" s="19"/>
      <c r="D339" s="18"/>
      <c r="E339" s="18"/>
      <c r="F339" s="18"/>
      <c r="G339" s="1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18"/>
      <c r="C340" s="19"/>
      <c r="D340" s="18"/>
      <c r="E340" s="18"/>
      <c r="F340" s="18"/>
      <c r="G340" s="1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18"/>
      <c r="C341" s="19"/>
      <c r="D341" s="18"/>
      <c r="E341" s="18"/>
      <c r="F341" s="18"/>
      <c r="G341" s="1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18"/>
      <c r="C342" s="19"/>
      <c r="D342" s="18"/>
      <c r="E342" s="18"/>
      <c r="F342" s="18"/>
      <c r="G342" s="1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18"/>
      <c r="C343" s="19"/>
      <c r="D343" s="18"/>
      <c r="E343" s="18"/>
      <c r="F343" s="18"/>
      <c r="G343" s="1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18"/>
      <c r="C344" s="19"/>
      <c r="D344" s="18"/>
      <c r="E344" s="18"/>
      <c r="F344" s="18"/>
      <c r="G344" s="1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18"/>
      <c r="C345" s="19"/>
      <c r="D345" s="18"/>
      <c r="E345" s="18"/>
      <c r="F345" s="18"/>
      <c r="G345" s="1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18"/>
      <c r="C346" s="19"/>
      <c r="D346" s="18"/>
      <c r="E346" s="18"/>
      <c r="F346" s="18"/>
      <c r="G346" s="1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18"/>
      <c r="C347" s="19"/>
      <c r="D347" s="18"/>
      <c r="E347" s="18"/>
      <c r="F347" s="18"/>
      <c r="G347" s="1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18"/>
      <c r="C348" s="19"/>
      <c r="D348" s="18"/>
      <c r="E348" s="18"/>
      <c r="F348" s="18"/>
      <c r="G348" s="1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18"/>
      <c r="C349" s="19"/>
      <c r="D349" s="18"/>
      <c r="E349" s="18"/>
      <c r="F349" s="18"/>
      <c r="G349" s="1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18"/>
      <c r="C350" s="19"/>
      <c r="D350" s="18"/>
      <c r="E350" s="18"/>
      <c r="F350" s="18"/>
      <c r="G350" s="1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18"/>
      <c r="C351" s="19"/>
      <c r="D351" s="18"/>
      <c r="E351" s="18"/>
      <c r="F351" s="18"/>
      <c r="G351" s="1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18"/>
      <c r="C352" s="19"/>
      <c r="D352" s="18"/>
      <c r="E352" s="18"/>
      <c r="F352" s="18"/>
      <c r="G352" s="1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18"/>
      <c r="C353" s="19"/>
      <c r="D353" s="18"/>
      <c r="E353" s="18"/>
      <c r="F353" s="18"/>
      <c r="G353" s="1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18"/>
      <c r="C354" s="19"/>
      <c r="D354" s="18"/>
      <c r="E354" s="18"/>
      <c r="F354" s="18"/>
      <c r="G354" s="1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18"/>
      <c r="C355" s="19"/>
      <c r="D355" s="18"/>
      <c r="E355" s="18"/>
      <c r="F355" s="18"/>
      <c r="G355" s="1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18"/>
      <c r="C356" s="19"/>
      <c r="D356" s="18"/>
      <c r="E356" s="18"/>
      <c r="F356" s="18"/>
      <c r="G356" s="1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18"/>
      <c r="C357" s="19"/>
      <c r="D357" s="18"/>
      <c r="E357" s="18"/>
      <c r="F357" s="18"/>
      <c r="G357" s="1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18"/>
      <c r="C358" s="19"/>
      <c r="D358" s="18"/>
      <c r="E358" s="18"/>
      <c r="F358" s="18"/>
      <c r="G358" s="1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18"/>
      <c r="C359" s="19"/>
      <c r="D359" s="18"/>
      <c r="E359" s="18"/>
      <c r="F359" s="18"/>
      <c r="G359" s="1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18"/>
      <c r="C360" s="19"/>
      <c r="D360" s="18"/>
      <c r="E360" s="18"/>
      <c r="F360" s="18"/>
      <c r="G360" s="1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18"/>
      <c r="C361" s="19"/>
      <c r="D361" s="18"/>
      <c r="E361" s="18"/>
      <c r="F361" s="18"/>
      <c r="G361" s="1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18"/>
      <c r="C362" s="19"/>
      <c r="D362" s="18"/>
      <c r="E362" s="18"/>
      <c r="F362" s="18"/>
      <c r="G362" s="1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18"/>
      <c r="C363" s="19"/>
      <c r="D363" s="18"/>
      <c r="E363" s="18"/>
      <c r="F363" s="18"/>
      <c r="G363" s="1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18"/>
      <c r="C364" s="19"/>
      <c r="D364" s="18"/>
      <c r="E364" s="18"/>
      <c r="F364" s="18"/>
      <c r="G364" s="1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18"/>
      <c r="C365" s="19"/>
      <c r="D365" s="18"/>
      <c r="E365" s="18"/>
      <c r="F365" s="18"/>
      <c r="G365" s="1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18"/>
      <c r="C366" s="19"/>
      <c r="D366" s="18"/>
      <c r="E366" s="18"/>
      <c r="F366" s="18"/>
      <c r="G366" s="1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18"/>
      <c r="C367" s="19"/>
      <c r="D367" s="18"/>
      <c r="E367" s="18"/>
      <c r="F367" s="18"/>
      <c r="G367" s="1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18"/>
      <c r="C368" s="19"/>
      <c r="D368" s="18"/>
      <c r="E368" s="18"/>
      <c r="F368" s="18"/>
      <c r="G368" s="1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18"/>
      <c r="C369" s="19"/>
      <c r="D369" s="18"/>
      <c r="E369" s="18"/>
      <c r="F369" s="18"/>
      <c r="G369" s="1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18"/>
      <c r="C370" s="19"/>
      <c r="D370" s="18"/>
      <c r="E370" s="18"/>
      <c r="F370" s="18"/>
      <c r="G370" s="1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18"/>
      <c r="C371" s="19"/>
      <c r="D371" s="18"/>
      <c r="E371" s="18"/>
      <c r="F371" s="18"/>
      <c r="G371" s="1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18"/>
      <c r="C372" s="19"/>
      <c r="D372" s="18"/>
      <c r="E372" s="18"/>
      <c r="F372" s="18"/>
      <c r="G372" s="1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18"/>
      <c r="C373" s="19"/>
      <c r="D373" s="18"/>
      <c r="E373" s="18"/>
      <c r="F373" s="18"/>
      <c r="G373" s="1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18"/>
      <c r="C374" s="19"/>
      <c r="D374" s="18"/>
      <c r="E374" s="18"/>
      <c r="F374" s="18"/>
      <c r="G374" s="1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18"/>
      <c r="C375" s="19"/>
      <c r="D375" s="18"/>
      <c r="E375" s="18"/>
      <c r="F375" s="18"/>
      <c r="G375" s="1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18"/>
      <c r="C376" s="19"/>
      <c r="D376" s="18"/>
      <c r="E376" s="18"/>
      <c r="F376" s="18"/>
      <c r="G376" s="1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18"/>
      <c r="C377" s="19"/>
      <c r="D377" s="18"/>
      <c r="E377" s="18"/>
      <c r="F377" s="18"/>
      <c r="G377" s="1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18"/>
      <c r="C378" s="19"/>
      <c r="D378" s="18"/>
      <c r="E378" s="18"/>
      <c r="F378" s="18"/>
      <c r="G378" s="1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18"/>
      <c r="C379" s="19"/>
      <c r="D379" s="18"/>
      <c r="E379" s="18"/>
      <c r="F379" s="18"/>
      <c r="G379" s="1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18"/>
      <c r="C380" s="19"/>
      <c r="D380" s="18"/>
      <c r="E380" s="18"/>
      <c r="F380" s="18"/>
      <c r="G380" s="1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18"/>
      <c r="C381" s="19"/>
      <c r="D381" s="18"/>
      <c r="E381" s="18"/>
      <c r="F381" s="18"/>
      <c r="G381" s="1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18"/>
      <c r="C382" s="19"/>
      <c r="D382" s="18"/>
      <c r="E382" s="18"/>
      <c r="F382" s="18"/>
      <c r="G382" s="1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18"/>
      <c r="C383" s="19"/>
      <c r="D383" s="18"/>
      <c r="E383" s="18"/>
      <c r="F383" s="18"/>
      <c r="G383" s="1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18"/>
      <c r="C384" s="19"/>
      <c r="D384" s="18"/>
      <c r="E384" s="18"/>
      <c r="F384" s="18"/>
      <c r="G384" s="1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18"/>
      <c r="C385" s="19"/>
      <c r="D385" s="18"/>
      <c r="E385" s="18"/>
      <c r="F385" s="18"/>
      <c r="G385" s="1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18"/>
      <c r="C386" s="19"/>
      <c r="D386" s="18"/>
      <c r="E386" s="18"/>
      <c r="F386" s="18"/>
      <c r="G386" s="1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18"/>
      <c r="C387" s="19"/>
      <c r="D387" s="18"/>
      <c r="E387" s="18"/>
      <c r="F387" s="18"/>
      <c r="G387" s="1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18"/>
      <c r="C388" s="19"/>
      <c r="D388" s="18"/>
      <c r="E388" s="18"/>
      <c r="F388" s="18"/>
      <c r="G388" s="1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18"/>
      <c r="C389" s="19"/>
      <c r="D389" s="18"/>
      <c r="E389" s="18"/>
      <c r="F389" s="18"/>
      <c r="G389" s="1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18"/>
      <c r="C390" s="19"/>
      <c r="D390" s="18"/>
      <c r="E390" s="18"/>
      <c r="F390" s="18"/>
      <c r="G390" s="1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18"/>
      <c r="C391" s="19"/>
      <c r="D391" s="18"/>
      <c r="E391" s="18"/>
      <c r="F391" s="18"/>
      <c r="G391" s="1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18"/>
      <c r="C392" s="19"/>
      <c r="D392" s="18"/>
      <c r="E392" s="18"/>
      <c r="F392" s="18"/>
      <c r="G392" s="1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18"/>
      <c r="C393" s="19"/>
      <c r="D393" s="18"/>
      <c r="E393" s="18"/>
      <c r="F393" s="18"/>
      <c r="G393" s="1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18"/>
      <c r="C394" s="19"/>
      <c r="D394" s="18"/>
      <c r="E394" s="18"/>
      <c r="F394" s="18"/>
      <c r="G394" s="1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18"/>
      <c r="C395" s="19"/>
      <c r="D395" s="18"/>
      <c r="E395" s="18"/>
      <c r="F395" s="18"/>
      <c r="G395" s="1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18"/>
      <c r="C396" s="19"/>
      <c r="D396" s="18"/>
      <c r="E396" s="18"/>
      <c r="F396" s="18"/>
      <c r="G396" s="1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18"/>
      <c r="C397" s="19"/>
      <c r="D397" s="18"/>
      <c r="E397" s="18"/>
      <c r="F397" s="18"/>
      <c r="G397" s="1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18"/>
      <c r="C398" s="19"/>
      <c r="D398" s="18"/>
      <c r="E398" s="18"/>
      <c r="F398" s="18"/>
      <c r="G398" s="1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18"/>
      <c r="C399" s="19"/>
      <c r="D399" s="18"/>
      <c r="E399" s="18"/>
      <c r="F399" s="18"/>
      <c r="G399" s="1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18"/>
      <c r="C400" s="19"/>
      <c r="D400" s="18"/>
      <c r="E400" s="18"/>
      <c r="F400" s="18"/>
      <c r="G400" s="1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18"/>
      <c r="C401" s="19"/>
      <c r="D401" s="18"/>
      <c r="E401" s="18"/>
      <c r="F401" s="18"/>
      <c r="G401" s="1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18"/>
      <c r="C402" s="19"/>
      <c r="D402" s="18"/>
      <c r="E402" s="18"/>
      <c r="F402" s="18"/>
      <c r="G402" s="1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18"/>
      <c r="C403" s="19"/>
      <c r="D403" s="18"/>
      <c r="E403" s="18"/>
      <c r="F403" s="18"/>
      <c r="G403" s="1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18"/>
      <c r="C404" s="19"/>
      <c r="D404" s="18"/>
      <c r="E404" s="18"/>
      <c r="F404" s="18"/>
      <c r="G404" s="1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18"/>
      <c r="C405" s="19"/>
      <c r="D405" s="18"/>
      <c r="E405" s="18"/>
      <c r="F405" s="18"/>
      <c r="G405" s="1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18"/>
      <c r="C406" s="19"/>
      <c r="D406" s="18"/>
      <c r="E406" s="18"/>
      <c r="F406" s="18"/>
      <c r="G406" s="1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18"/>
      <c r="C407" s="19"/>
      <c r="D407" s="18"/>
      <c r="E407" s="18"/>
      <c r="F407" s="18"/>
      <c r="G407" s="1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18"/>
      <c r="C408" s="19"/>
      <c r="D408" s="18"/>
      <c r="E408" s="18"/>
      <c r="F408" s="18"/>
      <c r="G408" s="1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18"/>
      <c r="C409" s="19"/>
      <c r="D409" s="18"/>
      <c r="E409" s="18"/>
      <c r="F409" s="18"/>
      <c r="G409" s="1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18"/>
      <c r="C410" s="19"/>
      <c r="D410" s="18"/>
      <c r="E410" s="18"/>
      <c r="F410" s="18"/>
      <c r="G410" s="1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18"/>
      <c r="C411" s="19"/>
      <c r="D411" s="18"/>
      <c r="E411" s="18"/>
      <c r="F411" s="18"/>
      <c r="G411" s="1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18"/>
      <c r="C412" s="19"/>
      <c r="D412" s="18"/>
      <c r="E412" s="18"/>
      <c r="F412" s="18"/>
      <c r="G412" s="1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18"/>
      <c r="C413" s="19"/>
      <c r="D413" s="18"/>
      <c r="E413" s="18"/>
      <c r="F413" s="18"/>
      <c r="G413" s="1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18"/>
      <c r="C414" s="19"/>
      <c r="D414" s="18"/>
      <c r="E414" s="18"/>
      <c r="F414" s="18"/>
      <c r="G414" s="1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18"/>
      <c r="C415" s="19"/>
      <c r="D415" s="18"/>
      <c r="E415" s="18"/>
      <c r="F415" s="18"/>
      <c r="G415" s="1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18"/>
      <c r="C416" s="19"/>
      <c r="D416" s="18"/>
      <c r="E416" s="18"/>
      <c r="F416" s="18"/>
      <c r="G416" s="1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18"/>
      <c r="C417" s="19"/>
      <c r="D417" s="18"/>
      <c r="E417" s="18"/>
      <c r="F417" s="18"/>
      <c r="G417" s="1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18"/>
      <c r="C418" s="19"/>
      <c r="D418" s="18"/>
      <c r="E418" s="18"/>
      <c r="F418" s="18"/>
      <c r="G418" s="1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18"/>
      <c r="C419" s="19"/>
      <c r="D419" s="18"/>
      <c r="E419" s="18"/>
      <c r="F419" s="18"/>
      <c r="G419" s="1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18"/>
      <c r="C420" s="19"/>
      <c r="D420" s="18"/>
      <c r="E420" s="18"/>
      <c r="F420" s="18"/>
      <c r="G420" s="1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18"/>
      <c r="C421" s="19"/>
      <c r="D421" s="18"/>
      <c r="E421" s="18"/>
      <c r="F421" s="18"/>
      <c r="G421" s="1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18"/>
      <c r="C422" s="19"/>
      <c r="D422" s="18"/>
      <c r="E422" s="18"/>
      <c r="F422" s="18"/>
      <c r="G422" s="1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18"/>
      <c r="C423" s="19"/>
      <c r="D423" s="18"/>
      <c r="E423" s="18"/>
      <c r="F423" s="18"/>
      <c r="G423" s="1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18"/>
      <c r="C424" s="19"/>
      <c r="D424" s="18"/>
      <c r="E424" s="18"/>
      <c r="F424" s="18"/>
      <c r="G424" s="1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18"/>
      <c r="C425" s="19"/>
      <c r="D425" s="18"/>
      <c r="E425" s="18"/>
      <c r="F425" s="18"/>
      <c r="G425" s="1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18"/>
      <c r="C426" s="19"/>
      <c r="D426" s="18"/>
      <c r="E426" s="18"/>
      <c r="F426" s="18"/>
      <c r="G426" s="1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18"/>
      <c r="C427" s="19"/>
      <c r="D427" s="18"/>
      <c r="E427" s="18"/>
      <c r="F427" s="18"/>
      <c r="G427" s="1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18"/>
      <c r="C428" s="19"/>
      <c r="D428" s="18"/>
      <c r="E428" s="18"/>
      <c r="F428" s="18"/>
      <c r="G428" s="1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18"/>
      <c r="C429" s="19"/>
      <c r="D429" s="18"/>
      <c r="E429" s="18"/>
      <c r="F429" s="18"/>
      <c r="G429" s="1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18"/>
      <c r="C430" s="19"/>
      <c r="D430" s="18"/>
      <c r="E430" s="18"/>
      <c r="F430" s="18"/>
      <c r="G430" s="1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18"/>
      <c r="C431" s="19"/>
      <c r="D431" s="18"/>
      <c r="E431" s="18"/>
      <c r="F431" s="18"/>
      <c r="G431" s="1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18"/>
      <c r="C432" s="19"/>
      <c r="D432" s="18"/>
      <c r="E432" s="18"/>
      <c r="F432" s="18"/>
      <c r="G432" s="1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18"/>
      <c r="C433" s="19"/>
      <c r="D433" s="18"/>
      <c r="E433" s="18"/>
      <c r="F433" s="18"/>
      <c r="G433" s="1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18"/>
      <c r="C434" s="19"/>
      <c r="D434" s="18"/>
      <c r="E434" s="18"/>
      <c r="F434" s="18"/>
      <c r="G434" s="1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18"/>
      <c r="C435" s="19"/>
      <c r="D435" s="18"/>
      <c r="E435" s="18"/>
      <c r="F435" s="18"/>
      <c r="G435" s="1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18"/>
      <c r="C436" s="19"/>
      <c r="D436" s="18"/>
      <c r="E436" s="18"/>
      <c r="F436" s="18"/>
      <c r="G436" s="1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18"/>
      <c r="C437" s="19"/>
      <c r="D437" s="18"/>
      <c r="E437" s="18"/>
      <c r="F437" s="18"/>
      <c r="G437" s="1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18"/>
      <c r="C438" s="19"/>
      <c r="D438" s="18"/>
      <c r="E438" s="18"/>
      <c r="F438" s="18"/>
      <c r="G438" s="1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18"/>
      <c r="C439" s="19"/>
      <c r="D439" s="18"/>
      <c r="E439" s="18"/>
      <c r="F439" s="18"/>
      <c r="G439" s="1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18"/>
      <c r="C440" s="19"/>
      <c r="D440" s="18"/>
      <c r="E440" s="18"/>
      <c r="F440" s="18"/>
      <c r="G440" s="1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18"/>
      <c r="C441" s="19"/>
      <c r="D441" s="18"/>
      <c r="E441" s="18"/>
      <c r="F441" s="18"/>
      <c r="G441" s="1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18"/>
      <c r="C442" s="19"/>
      <c r="D442" s="18"/>
      <c r="E442" s="18"/>
      <c r="F442" s="18"/>
      <c r="G442" s="18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18"/>
      <c r="C443" s="19"/>
      <c r="D443" s="18"/>
      <c r="E443" s="18"/>
      <c r="F443" s="18"/>
      <c r="G443" s="18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18"/>
      <c r="C444" s="19"/>
      <c r="D444" s="18"/>
      <c r="E444" s="18"/>
      <c r="F444" s="18"/>
      <c r="G444" s="18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18"/>
      <c r="C445" s="19"/>
      <c r="D445" s="18"/>
      <c r="E445" s="18"/>
      <c r="F445" s="18"/>
      <c r="G445" s="18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18"/>
      <c r="C446" s="19"/>
      <c r="D446" s="18"/>
      <c r="E446" s="18"/>
      <c r="F446" s="18"/>
      <c r="G446" s="18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18"/>
      <c r="C447" s="19"/>
      <c r="D447" s="18"/>
      <c r="E447" s="18"/>
      <c r="F447" s="18"/>
      <c r="G447" s="18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18"/>
      <c r="C448" s="19"/>
      <c r="D448" s="18"/>
      <c r="E448" s="18"/>
      <c r="F448" s="18"/>
      <c r="G448" s="18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18"/>
      <c r="C449" s="19"/>
      <c r="D449" s="18"/>
      <c r="E449" s="18"/>
      <c r="F449" s="18"/>
      <c r="G449" s="18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18"/>
      <c r="C450" s="19"/>
      <c r="D450" s="18"/>
      <c r="E450" s="18"/>
      <c r="F450" s="18"/>
      <c r="G450" s="18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18"/>
      <c r="C451" s="19"/>
      <c r="D451" s="18"/>
      <c r="E451" s="18"/>
      <c r="F451" s="18"/>
      <c r="G451" s="18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18"/>
      <c r="C452" s="19"/>
      <c r="D452" s="18"/>
      <c r="E452" s="18"/>
      <c r="F452" s="18"/>
      <c r="G452" s="18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18"/>
      <c r="C453" s="19"/>
      <c r="D453" s="18"/>
      <c r="E453" s="18"/>
      <c r="F453" s="18"/>
      <c r="G453" s="18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18"/>
      <c r="C454" s="19"/>
      <c r="D454" s="18"/>
      <c r="E454" s="18"/>
      <c r="F454" s="18"/>
      <c r="G454" s="18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18"/>
      <c r="C455" s="19"/>
      <c r="D455" s="18"/>
      <c r="E455" s="18"/>
      <c r="F455" s="18"/>
      <c r="G455" s="18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18"/>
      <c r="C456" s="19"/>
      <c r="D456" s="18"/>
      <c r="E456" s="18"/>
      <c r="F456" s="18"/>
      <c r="G456" s="18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18"/>
      <c r="C457" s="19"/>
      <c r="D457" s="18"/>
      <c r="E457" s="18"/>
      <c r="F457" s="18"/>
      <c r="G457" s="18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18"/>
      <c r="C458" s="19"/>
      <c r="D458" s="18"/>
      <c r="E458" s="18"/>
      <c r="F458" s="18"/>
      <c r="G458" s="18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18"/>
      <c r="C459" s="19"/>
      <c r="D459" s="18"/>
      <c r="E459" s="18"/>
      <c r="F459" s="18"/>
      <c r="G459" s="18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18"/>
      <c r="C460" s="19"/>
      <c r="D460" s="18"/>
      <c r="E460" s="18"/>
      <c r="F460" s="18"/>
      <c r="G460" s="18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18"/>
      <c r="C461" s="19"/>
      <c r="D461" s="18"/>
      <c r="E461" s="18"/>
      <c r="F461" s="18"/>
      <c r="G461" s="18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18"/>
      <c r="C462" s="19"/>
      <c r="D462" s="18"/>
      <c r="E462" s="18"/>
      <c r="F462" s="18"/>
      <c r="G462" s="18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18"/>
      <c r="C463" s="19"/>
      <c r="D463" s="18"/>
      <c r="E463" s="18"/>
      <c r="F463" s="18"/>
      <c r="G463" s="18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18"/>
      <c r="C464" s="19"/>
      <c r="D464" s="18"/>
      <c r="E464" s="18"/>
      <c r="F464" s="18"/>
      <c r="G464" s="18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18"/>
      <c r="C465" s="19"/>
      <c r="D465" s="18"/>
      <c r="E465" s="18"/>
      <c r="F465" s="18"/>
      <c r="G465" s="18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18"/>
      <c r="C466" s="19"/>
      <c r="D466" s="18"/>
      <c r="E466" s="18"/>
      <c r="F466" s="18"/>
      <c r="G466" s="18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18"/>
      <c r="C467" s="19"/>
      <c r="D467" s="18"/>
      <c r="E467" s="18"/>
      <c r="F467" s="18"/>
      <c r="G467" s="18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18"/>
      <c r="C468" s="19"/>
      <c r="D468" s="18"/>
      <c r="E468" s="18"/>
      <c r="F468" s="18"/>
      <c r="G468" s="18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18"/>
      <c r="C469" s="19"/>
      <c r="D469" s="18"/>
      <c r="E469" s="18"/>
      <c r="F469" s="18"/>
      <c r="G469" s="18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18"/>
      <c r="C470" s="19"/>
      <c r="D470" s="18"/>
      <c r="E470" s="18"/>
      <c r="F470" s="18"/>
      <c r="G470" s="18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18"/>
      <c r="C471" s="19"/>
      <c r="D471" s="18"/>
      <c r="E471" s="18"/>
      <c r="F471" s="18"/>
      <c r="G471" s="18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18"/>
      <c r="C472" s="19"/>
      <c r="D472" s="18"/>
      <c r="E472" s="18"/>
      <c r="F472" s="18"/>
      <c r="G472" s="18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18"/>
      <c r="C473" s="19"/>
      <c r="D473" s="18"/>
      <c r="E473" s="18"/>
      <c r="F473" s="18"/>
      <c r="G473" s="18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18"/>
      <c r="C474" s="19"/>
      <c r="D474" s="18"/>
      <c r="E474" s="18"/>
      <c r="F474" s="18"/>
      <c r="G474" s="18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18"/>
      <c r="C475" s="19"/>
      <c r="D475" s="18"/>
      <c r="E475" s="18"/>
      <c r="F475" s="18"/>
      <c r="G475" s="18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18"/>
      <c r="C476" s="19"/>
      <c r="D476" s="18"/>
      <c r="E476" s="18"/>
      <c r="F476" s="18"/>
      <c r="G476" s="18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18"/>
      <c r="C477" s="19"/>
      <c r="D477" s="18"/>
      <c r="E477" s="18"/>
      <c r="F477" s="18"/>
      <c r="G477" s="18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18"/>
      <c r="C478" s="19"/>
      <c r="D478" s="18"/>
      <c r="E478" s="18"/>
      <c r="F478" s="18"/>
      <c r="G478" s="18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18"/>
      <c r="C479" s="19"/>
      <c r="D479" s="18"/>
      <c r="E479" s="18"/>
      <c r="F479" s="18"/>
      <c r="G479" s="18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18"/>
      <c r="C480" s="19"/>
      <c r="D480" s="18"/>
      <c r="E480" s="18"/>
      <c r="F480" s="18"/>
      <c r="G480" s="18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18"/>
      <c r="C481" s="19"/>
      <c r="D481" s="18"/>
      <c r="E481" s="18"/>
      <c r="F481" s="18"/>
      <c r="G481" s="18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18"/>
      <c r="C482" s="19"/>
      <c r="D482" s="18"/>
      <c r="E482" s="18"/>
      <c r="F482" s="18"/>
      <c r="G482" s="18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18"/>
      <c r="C483" s="19"/>
      <c r="D483" s="18"/>
      <c r="E483" s="18"/>
      <c r="F483" s="18"/>
      <c r="G483" s="18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18"/>
      <c r="C484" s="19"/>
      <c r="D484" s="18"/>
      <c r="E484" s="18"/>
      <c r="F484" s="18"/>
      <c r="G484" s="18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18"/>
      <c r="C485" s="19"/>
      <c r="D485" s="18"/>
      <c r="E485" s="18"/>
      <c r="F485" s="18"/>
      <c r="G485" s="18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18"/>
      <c r="C486" s="19"/>
      <c r="D486" s="18"/>
      <c r="E486" s="18"/>
      <c r="F486" s="18"/>
      <c r="G486" s="18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18"/>
      <c r="C487" s="19"/>
      <c r="D487" s="18"/>
      <c r="E487" s="18"/>
      <c r="F487" s="18"/>
      <c r="G487" s="18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18"/>
      <c r="C488" s="19"/>
      <c r="D488" s="18"/>
      <c r="E488" s="18"/>
      <c r="F488" s="18"/>
      <c r="G488" s="18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18"/>
      <c r="C489" s="19"/>
      <c r="D489" s="18"/>
      <c r="E489" s="18"/>
      <c r="F489" s="18"/>
      <c r="G489" s="18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18"/>
      <c r="C490" s="19"/>
      <c r="D490" s="18"/>
      <c r="E490" s="18"/>
      <c r="F490" s="18"/>
      <c r="G490" s="18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18"/>
      <c r="C491" s="19"/>
      <c r="D491" s="18"/>
      <c r="E491" s="18"/>
      <c r="F491" s="18"/>
      <c r="G491" s="18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18"/>
      <c r="C492" s="19"/>
      <c r="D492" s="18"/>
      <c r="E492" s="18"/>
      <c r="F492" s="18"/>
      <c r="G492" s="18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18"/>
      <c r="C493" s="19"/>
      <c r="D493" s="18"/>
      <c r="E493" s="18"/>
      <c r="F493" s="18"/>
      <c r="G493" s="18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18"/>
      <c r="C494" s="19"/>
      <c r="D494" s="18"/>
      <c r="E494" s="18"/>
      <c r="F494" s="18"/>
      <c r="G494" s="18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18"/>
      <c r="C495" s="19"/>
      <c r="D495" s="18"/>
      <c r="E495" s="18"/>
      <c r="F495" s="18"/>
      <c r="G495" s="18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18"/>
      <c r="C496" s="19"/>
      <c r="D496" s="18"/>
      <c r="E496" s="18"/>
      <c r="F496" s="18"/>
      <c r="G496" s="18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18"/>
      <c r="C497" s="19"/>
      <c r="D497" s="18"/>
      <c r="E497" s="18"/>
      <c r="F497" s="18"/>
      <c r="G497" s="18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18"/>
      <c r="C498" s="19"/>
      <c r="D498" s="18"/>
      <c r="E498" s="18"/>
      <c r="F498" s="18"/>
      <c r="G498" s="18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18"/>
      <c r="C499" s="19"/>
      <c r="D499" s="18"/>
      <c r="E499" s="18"/>
      <c r="F499" s="18"/>
      <c r="G499" s="18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18"/>
      <c r="C500" s="19"/>
      <c r="D500" s="18"/>
      <c r="E500" s="18"/>
      <c r="F500" s="18"/>
      <c r="G500" s="18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18"/>
      <c r="C501" s="19"/>
      <c r="D501" s="18"/>
      <c r="E501" s="18"/>
      <c r="F501" s="18"/>
      <c r="G501" s="18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18"/>
      <c r="C502" s="19"/>
      <c r="D502" s="18"/>
      <c r="E502" s="18"/>
      <c r="F502" s="18"/>
      <c r="G502" s="18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18"/>
      <c r="C503" s="19"/>
      <c r="D503" s="18"/>
      <c r="E503" s="18"/>
      <c r="F503" s="18"/>
      <c r="G503" s="18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18"/>
      <c r="C504" s="19"/>
      <c r="D504" s="18"/>
      <c r="E504" s="18"/>
      <c r="F504" s="18"/>
      <c r="G504" s="18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18"/>
      <c r="C505" s="19"/>
      <c r="D505" s="18"/>
      <c r="E505" s="18"/>
      <c r="F505" s="18"/>
      <c r="G505" s="18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18"/>
      <c r="C506" s="19"/>
      <c r="D506" s="18"/>
      <c r="E506" s="18"/>
      <c r="F506" s="18"/>
      <c r="G506" s="18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18"/>
      <c r="C507" s="19"/>
      <c r="D507" s="18"/>
      <c r="E507" s="18"/>
      <c r="F507" s="18"/>
      <c r="G507" s="18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18"/>
      <c r="C508" s="19"/>
      <c r="D508" s="18"/>
      <c r="E508" s="18"/>
      <c r="F508" s="18"/>
      <c r="G508" s="18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18"/>
      <c r="C509" s="19"/>
      <c r="D509" s="18"/>
      <c r="E509" s="18"/>
      <c r="F509" s="18"/>
      <c r="G509" s="18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18"/>
      <c r="C510" s="19"/>
      <c r="D510" s="18"/>
      <c r="E510" s="18"/>
      <c r="F510" s="18"/>
      <c r="G510" s="18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18"/>
      <c r="C511" s="19"/>
      <c r="D511" s="18"/>
      <c r="E511" s="18"/>
      <c r="F511" s="18"/>
      <c r="G511" s="18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18"/>
      <c r="C512" s="19"/>
      <c r="D512" s="18"/>
      <c r="E512" s="18"/>
      <c r="F512" s="18"/>
      <c r="G512" s="18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18"/>
      <c r="C513" s="19"/>
      <c r="D513" s="18"/>
      <c r="E513" s="18"/>
      <c r="F513" s="18"/>
      <c r="G513" s="18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18"/>
      <c r="C514" s="19"/>
      <c r="D514" s="18"/>
      <c r="E514" s="18"/>
      <c r="F514" s="18"/>
      <c r="G514" s="18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18"/>
      <c r="C515" s="19"/>
      <c r="D515" s="18"/>
      <c r="E515" s="18"/>
      <c r="F515" s="18"/>
      <c r="G515" s="18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18"/>
      <c r="C516" s="19"/>
      <c r="D516" s="18"/>
      <c r="E516" s="18"/>
      <c r="F516" s="18"/>
      <c r="G516" s="18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18"/>
      <c r="C517" s="19"/>
      <c r="D517" s="18"/>
      <c r="E517" s="18"/>
      <c r="F517" s="18"/>
      <c r="G517" s="18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18"/>
      <c r="C518" s="19"/>
      <c r="D518" s="18"/>
      <c r="E518" s="18"/>
      <c r="F518" s="18"/>
      <c r="G518" s="18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18"/>
      <c r="C519" s="19"/>
      <c r="D519" s="18"/>
      <c r="E519" s="18"/>
      <c r="F519" s="18"/>
      <c r="G519" s="18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18"/>
      <c r="C520" s="19"/>
      <c r="D520" s="18"/>
      <c r="E520" s="18"/>
      <c r="F520" s="18"/>
      <c r="G520" s="18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18"/>
      <c r="C521" s="19"/>
      <c r="D521" s="18"/>
      <c r="E521" s="18"/>
      <c r="F521" s="18"/>
      <c r="G521" s="18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18"/>
      <c r="C522" s="19"/>
      <c r="D522" s="18"/>
      <c r="E522" s="18"/>
      <c r="F522" s="18"/>
      <c r="G522" s="18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18"/>
      <c r="C523" s="19"/>
      <c r="D523" s="18"/>
      <c r="E523" s="18"/>
      <c r="F523" s="18"/>
      <c r="G523" s="18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18"/>
      <c r="C524" s="19"/>
      <c r="D524" s="18"/>
      <c r="E524" s="18"/>
      <c r="F524" s="18"/>
      <c r="G524" s="18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18"/>
      <c r="C525" s="19"/>
      <c r="D525" s="18"/>
      <c r="E525" s="18"/>
      <c r="F525" s="18"/>
      <c r="G525" s="18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18"/>
      <c r="C526" s="19"/>
      <c r="D526" s="18"/>
      <c r="E526" s="18"/>
      <c r="F526" s="18"/>
      <c r="G526" s="18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18"/>
      <c r="C527" s="19"/>
      <c r="D527" s="18"/>
      <c r="E527" s="18"/>
      <c r="F527" s="18"/>
      <c r="G527" s="18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18"/>
      <c r="C528" s="19"/>
      <c r="D528" s="18"/>
      <c r="E528" s="18"/>
      <c r="F528" s="18"/>
      <c r="G528" s="18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18"/>
      <c r="C529" s="19"/>
      <c r="D529" s="18"/>
      <c r="E529" s="18"/>
      <c r="F529" s="18"/>
      <c r="G529" s="18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18"/>
      <c r="C530" s="19"/>
      <c r="D530" s="18"/>
      <c r="E530" s="18"/>
      <c r="F530" s="18"/>
      <c r="G530" s="18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18"/>
      <c r="C531" s="19"/>
      <c r="D531" s="18"/>
      <c r="E531" s="18"/>
      <c r="F531" s="18"/>
      <c r="G531" s="18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18"/>
      <c r="C532" s="19"/>
      <c r="D532" s="18"/>
      <c r="E532" s="18"/>
      <c r="F532" s="18"/>
      <c r="G532" s="18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18"/>
      <c r="C533" s="19"/>
      <c r="D533" s="18"/>
      <c r="E533" s="18"/>
      <c r="F533" s="18"/>
      <c r="G533" s="18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18"/>
      <c r="C534" s="19"/>
      <c r="D534" s="18"/>
      <c r="E534" s="18"/>
      <c r="F534" s="18"/>
      <c r="G534" s="18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18"/>
      <c r="C535" s="19"/>
      <c r="D535" s="18"/>
      <c r="E535" s="18"/>
      <c r="F535" s="18"/>
      <c r="G535" s="18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18"/>
      <c r="C536" s="19"/>
      <c r="D536" s="18"/>
      <c r="E536" s="18"/>
      <c r="F536" s="18"/>
      <c r="G536" s="18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18"/>
      <c r="C537" s="19"/>
      <c r="D537" s="18"/>
      <c r="E537" s="18"/>
      <c r="F537" s="18"/>
      <c r="G537" s="18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18"/>
      <c r="C538" s="19"/>
      <c r="D538" s="18"/>
      <c r="E538" s="18"/>
      <c r="F538" s="18"/>
      <c r="G538" s="18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18"/>
      <c r="C539" s="19"/>
      <c r="D539" s="18"/>
      <c r="E539" s="18"/>
      <c r="F539" s="18"/>
      <c r="G539" s="18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18"/>
      <c r="C540" s="19"/>
      <c r="D540" s="18"/>
      <c r="E540" s="18"/>
      <c r="F540" s="18"/>
      <c r="G540" s="18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18"/>
      <c r="C541" s="19"/>
      <c r="D541" s="18"/>
      <c r="E541" s="18"/>
      <c r="F541" s="18"/>
      <c r="G541" s="18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18"/>
      <c r="C542" s="19"/>
      <c r="D542" s="18"/>
      <c r="E542" s="18"/>
      <c r="F542" s="18"/>
      <c r="G542" s="18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18"/>
      <c r="C543" s="19"/>
      <c r="D543" s="18"/>
      <c r="E543" s="18"/>
      <c r="F543" s="18"/>
      <c r="G543" s="18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18"/>
      <c r="C544" s="19"/>
      <c r="D544" s="18"/>
      <c r="E544" s="18"/>
      <c r="F544" s="18"/>
      <c r="G544" s="18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18"/>
      <c r="C545" s="19"/>
      <c r="D545" s="18"/>
      <c r="E545" s="18"/>
      <c r="F545" s="18"/>
      <c r="G545" s="18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18"/>
      <c r="C546" s="19"/>
      <c r="D546" s="18"/>
      <c r="E546" s="18"/>
      <c r="F546" s="18"/>
      <c r="G546" s="18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18"/>
      <c r="C547" s="19"/>
      <c r="D547" s="18"/>
      <c r="E547" s="18"/>
      <c r="F547" s="18"/>
      <c r="G547" s="18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18"/>
      <c r="C548" s="19"/>
      <c r="D548" s="18"/>
      <c r="E548" s="18"/>
      <c r="F548" s="18"/>
      <c r="G548" s="18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18"/>
      <c r="C549" s="19"/>
      <c r="D549" s="18"/>
      <c r="E549" s="18"/>
      <c r="F549" s="18"/>
      <c r="G549" s="18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18"/>
      <c r="C550" s="19"/>
      <c r="D550" s="18"/>
      <c r="E550" s="18"/>
      <c r="F550" s="18"/>
      <c r="G550" s="18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18"/>
      <c r="C551" s="19"/>
      <c r="D551" s="18"/>
      <c r="E551" s="18"/>
      <c r="F551" s="18"/>
      <c r="G551" s="18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18"/>
      <c r="C552" s="19"/>
      <c r="D552" s="18"/>
      <c r="E552" s="18"/>
      <c r="F552" s="18"/>
      <c r="G552" s="18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18"/>
      <c r="C553" s="19"/>
      <c r="D553" s="18"/>
      <c r="E553" s="18"/>
      <c r="F553" s="18"/>
      <c r="G553" s="18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18"/>
      <c r="C554" s="19"/>
      <c r="D554" s="18"/>
      <c r="E554" s="18"/>
      <c r="F554" s="18"/>
      <c r="G554" s="18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18"/>
      <c r="C555" s="19"/>
      <c r="D555" s="18"/>
      <c r="E555" s="18"/>
      <c r="F555" s="18"/>
      <c r="G555" s="18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18"/>
      <c r="C556" s="19"/>
      <c r="D556" s="18"/>
      <c r="E556" s="18"/>
      <c r="F556" s="18"/>
      <c r="G556" s="18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18"/>
      <c r="C557" s="19"/>
      <c r="D557" s="18"/>
      <c r="E557" s="18"/>
      <c r="F557" s="18"/>
      <c r="G557" s="18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18"/>
      <c r="C558" s="19"/>
      <c r="D558" s="18"/>
      <c r="E558" s="18"/>
      <c r="F558" s="18"/>
      <c r="G558" s="18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18"/>
      <c r="C559" s="19"/>
      <c r="D559" s="18"/>
      <c r="E559" s="18"/>
      <c r="F559" s="18"/>
      <c r="G559" s="18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18"/>
      <c r="C560" s="19"/>
      <c r="D560" s="18"/>
      <c r="E560" s="18"/>
      <c r="F560" s="18"/>
      <c r="G560" s="18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18"/>
      <c r="C561" s="19"/>
      <c r="D561" s="18"/>
      <c r="E561" s="18"/>
      <c r="F561" s="18"/>
      <c r="G561" s="18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18"/>
      <c r="C562" s="19"/>
      <c r="D562" s="18"/>
      <c r="E562" s="18"/>
      <c r="F562" s="18"/>
      <c r="G562" s="18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18"/>
      <c r="C563" s="19"/>
      <c r="D563" s="18"/>
      <c r="E563" s="18"/>
      <c r="F563" s="18"/>
      <c r="G563" s="18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18"/>
      <c r="C564" s="19"/>
      <c r="D564" s="18"/>
      <c r="E564" s="18"/>
      <c r="F564" s="18"/>
      <c r="G564" s="18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18"/>
      <c r="C565" s="19"/>
      <c r="D565" s="18"/>
      <c r="E565" s="18"/>
      <c r="F565" s="18"/>
      <c r="G565" s="18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18"/>
      <c r="C566" s="19"/>
      <c r="D566" s="18"/>
      <c r="E566" s="18"/>
      <c r="F566" s="18"/>
      <c r="G566" s="18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18"/>
      <c r="C567" s="19"/>
      <c r="D567" s="18"/>
      <c r="E567" s="18"/>
      <c r="F567" s="18"/>
      <c r="G567" s="18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18"/>
      <c r="C568" s="19"/>
      <c r="D568" s="18"/>
      <c r="E568" s="18"/>
      <c r="F568" s="18"/>
      <c r="G568" s="18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18"/>
      <c r="C569" s="19"/>
      <c r="D569" s="18"/>
      <c r="E569" s="18"/>
      <c r="F569" s="18"/>
      <c r="G569" s="18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18"/>
      <c r="C570" s="19"/>
      <c r="D570" s="18"/>
      <c r="E570" s="18"/>
      <c r="F570" s="18"/>
      <c r="G570" s="18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18"/>
      <c r="C571" s="19"/>
      <c r="D571" s="18"/>
      <c r="E571" s="18"/>
      <c r="F571" s="18"/>
      <c r="G571" s="18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18"/>
      <c r="C572" s="19"/>
      <c r="D572" s="18"/>
      <c r="E572" s="18"/>
      <c r="F572" s="18"/>
      <c r="G572" s="18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18"/>
      <c r="C573" s="19"/>
      <c r="D573" s="18"/>
      <c r="E573" s="18"/>
      <c r="F573" s="18"/>
      <c r="G573" s="18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18"/>
      <c r="C574" s="19"/>
      <c r="D574" s="18"/>
      <c r="E574" s="18"/>
      <c r="F574" s="18"/>
      <c r="G574" s="18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18"/>
      <c r="C575" s="19"/>
      <c r="D575" s="18"/>
      <c r="E575" s="18"/>
      <c r="F575" s="18"/>
      <c r="G575" s="18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18"/>
      <c r="C576" s="19"/>
      <c r="D576" s="18"/>
      <c r="E576" s="18"/>
      <c r="F576" s="18"/>
      <c r="G576" s="18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18"/>
      <c r="C577" s="19"/>
      <c r="D577" s="18"/>
      <c r="E577" s="18"/>
      <c r="F577" s="18"/>
      <c r="G577" s="18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18"/>
      <c r="C578" s="19"/>
      <c r="D578" s="18"/>
      <c r="E578" s="18"/>
      <c r="F578" s="18"/>
      <c r="G578" s="18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18"/>
      <c r="C579" s="19"/>
      <c r="D579" s="18"/>
      <c r="E579" s="18"/>
      <c r="F579" s="18"/>
      <c r="G579" s="18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18"/>
      <c r="C580" s="19"/>
      <c r="D580" s="18"/>
      <c r="E580" s="18"/>
      <c r="F580" s="18"/>
      <c r="G580" s="18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18"/>
      <c r="C581" s="19"/>
      <c r="D581" s="18"/>
      <c r="E581" s="18"/>
      <c r="F581" s="18"/>
      <c r="G581" s="18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18"/>
      <c r="C582" s="19"/>
      <c r="D582" s="18"/>
      <c r="E582" s="18"/>
      <c r="F582" s="18"/>
      <c r="G582" s="18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18"/>
      <c r="C583" s="19"/>
      <c r="D583" s="18"/>
      <c r="E583" s="18"/>
      <c r="F583" s="18"/>
      <c r="G583" s="18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18"/>
      <c r="C584" s="19"/>
      <c r="D584" s="18"/>
      <c r="E584" s="18"/>
      <c r="F584" s="18"/>
      <c r="G584" s="18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18"/>
      <c r="C585" s="19"/>
      <c r="D585" s="18"/>
      <c r="E585" s="18"/>
      <c r="F585" s="18"/>
      <c r="G585" s="18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18"/>
      <c r="C586" s="19"/>
      <c r="D586" s="18"/>
      <c r="E586" s="18"/>
      <c r="F586" s="18"/>
      <c r="G586" s="18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18"/>
      <c r="C587" s="19"/>
      <c r="D587" s="18"/>
      <c r="E587" s="18"/>
      <c r="F587" s="18"/>
      <c r="G587" s="18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18"/>
      <c r="C588" s="19"/>
      <c r="D588" s="18"/>
      <c r="E588" s="18"/>
      <c r="F588" s="18"/>
      <c r="G588" s="18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18"/>
      <c r="C589" s="19"/>
      <c r="D589" s="18"/>
      <c r="E589" s="18"/>
      <c r="F589" s="18"/>
      <c r="G589" s="18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18"/>
      <c r="C590" s="19"/>
      <c r="D590" s="18"/>
      <c r="E590" s="18"/>
      <c r="F590" s="18"/>
      <c r="G590" s="18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18"/>
      <c r="C591" s="19"/>
      <c r="D591" s="18"/>
      <c r="E591" s="18"/>
      <c r="F591" s="18"/>
      <c r="G591" s="18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18"/>
      <c r="C592" s="19"/>
      <c r="D592" s="18"/>
      <c r="E592" s="18"/>
      <c r="F592" s="18"/>
      <c r="G592" s="18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18"/>
      <c r="C593" s="19"/>
      <c r="D593" s="18"/>
      <c r="E593" s="18"/>
      <c r="F593" s="18"/>
      <c r="G593" s="18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18"/>
      <c r="C594" s="19"/>
      <c r="D594" s="18"/>
      <c r="E594" s="18"/>
      <c r="F594" s="18"/>
      <c r="G594" s="18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18"/>
      <c r="C595" s="19"/>
      <c r="D595" s="18"/>
      <c r="E595" s="18"/>
      <c r="F595" s="18"/>
      <c r="G595" s="18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18"/>
      <c r="C596" s="19"/>
      <c r="D596" s="18"/>
      <c r="E596" s="18"/>
      <c r="F596" s="18"/>
      <c r="G596" s="18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18"/>
      <c r="C597" s="19"/>
      <c r="D597" s="18"/>
      <c r="E597" s="18"/>
      <c r="F597" s="18"/>
      <c r="G597" s="18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18"/>
      <c r="C598" s="19"/>
      <c r="D598" s="18"/>
      <c r="E598" s="18"/>
      <c r="F598" s="18"/>
      <c r="G598" s="18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18"/>
      <c r="C599" s="19"/>
      <c r="D599" s="18"/>
      <c r="E599" s="18"/>
      <c r="F599" s="18"/>
      <c r="G599" s="18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18"/>
      <c r="C600" s="19"/>
      <c r="D600" s="18"/>
      <c r="E600" s="18"/>
      <c r="F600" s="18"/>
      <c r="G600" s="18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18"/>
      <c r="C601" s="19"/>
      <c r="D601" s="18"/>
      <c r="E601" s="18"/>
      <c r="F601" s="18"/>
      <c r="G601" s="18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18"/>
      <c r="C602" s="19"/>
      <c r="D602" s="18"/>
      <c r="E602" s="18"/>
      <c r="F602" s="18"/>
      <c r="G602" s="18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18"/>
      <c r="C603" s="19"/>
      <c r="D603" s="18"/>
      <c r="E603" s="18"/>
      <c r="F603" s="18"/>
      <c r="G603" s="18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18"/>
      <c r="C604" s="19"/>
      <c r="D604" s="18"/>
      <c r="E604" s="18"/>
      <c r="F604" s="18"/>
      <c r="G604" s="18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18"/>
      <c r="C605" s="19"/>
      <c r="D605" s="18"/>
      <c r="E605" s="18"/>
      <c r="F605" s="18"/>
      <c r="G605" s="18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18"/>
      <c r="C606" s="19"/>
      <c r="D606" s="18"/>
      <c r="E606" s="18"/>
      <c r="F606" s="18"/>
      <c r="G606" s="18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18"/>
      <c r="C607" s="19"/>
      <c r="D607" s="18"/>
      <c r="E607" s="18"/>
      <c r="F607" s="18"/>
      <c r="G607" s="18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18"/>
      <c r="C608" s="19"/>
      <c r="D608" s="18"/>
      <c r="E608" s="18"/>
      <c r="F608" s="18"/>
      <c r="G608" s="18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18"/>
      <c r="C609" s="19"/>
      <c r="D609" s="18"/>
      <c r="E609" s="18"/>
      <c r="F609" s="18"/>
      <c r="G609" s="18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18"/>
      <c r="C610" s="19"/>
      <c r="D610" s="18"/>
      <c r="E610" s="18"/>
      <c r="F610" s="18"/>
      <c r="G610" s="18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18"/>
      <c r="C611" s="19"/>
      <c r="D611" s="18"/>
      <c r="E611" s="18"/>
      <c r="F611" s="18"/>
      <c r="G611" s="18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18"/>
      <c r="C612" s="19"/>
      <c r="D612" s="18"/>
      <c r="E612" s="18"/>
      <c r="F612" s="18"/>
      <c r="G612" s="18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18"/>
      <c r="C613" s="19"/>
      <c r="D613" s="18"/>
      <c r="E613" s="18"/>
      <c r="F613" s="18"/>
      <c r="G613" s="18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18"/>
      <c r="C614" s="19"/>
      <c r="D614" s="18"/>
      <c r="E614" s="18"/>
      <c r="F614" s="18"/>
      <c r="G614" s="18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18"/>
      <c r="C615" s="19"/>
      <c r="D615" s="18"/>
      <c r="E615" s="18"/>
      <c r="F615" s="18"/>
      <c r="G615" s="18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18"/>
      <c r="C616" s="19"/>
      <c r="D616" s="18"/>
      <c r="E616" s="18"/>
      <c r="F616" s="18"/>
      <c r="G616" s="18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18"/>
      <c r="C617" s="19"/>
      <c r="D617" s="18"/>
      <c r="E617" s="18"/>
      <c r="F617" s="18"/>
      <c r="G617" s="18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18"/>
      <c r="C618" s="19"/>
      <c r="D618" s="18"/>
      <c r="E618" s="18"/>
      <c r="F618" s="18"/>
      <c r="G618" s="18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18"/>
      <c r="C619" s="19"/>
      <c r="D619" s="18"/>
      <c r="E619" s="18"/>
      <c r="F619" s="18"/>
      <c r="G619" s="18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18"/>
      <c r="C620" s="19"/>
      <c r="D620" s="18"/>
      <c r="E620" s="18"/>
      <c r="F620" s="18"/>
      <c r="G620" s="18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18"/>
      <c r="C621" s="19"/>
      <c r="D621" s="18"/>
      <c r="E621" s="18"/>
      <c r="F621" s="18"/>
      <c r="G621" s="18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18"/>
      <c r="C622" s="19"/>
      <c r="D622" s="18"/>
      <c r="E622" s="18"/>
      <c r="F622" s="18"/>
      <c r="G622" s="18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18"/>
      <c r="C623" s="19"/>
      <c r="D623" s="18"/>
      <c r="E623" s="18"/>
      <c r="F623" s="18"/>
      <c r="G623" s="18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18"/>
      <c r="C624" s="19"/>
      <c r="D624" s="18"/>
      <c r="E624" s="18"/>
      <c r="F624" s="18"/>
      <c r="G624" s="18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18"/>
      <c r="C625" s="19"/>
      <c r="D625" s="18"/>
      <c r="E625" s="18"/>
      <c r="F625" s="18"/>
      <c r="G625" s="18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18"/>
      <c r="C626" s="19"/>
      <c r="D626" s="18"/>
      <c r="E626" s="18"/>
      <c r="F626" s="18"/>
      <c r="G626" s="18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18"/>
      <c r="C627" s="19"/>
      <c r="D627" s="18"/>
      <c r="E627" s="18"/>
      <c r="F627" s="18"/>
      <c r="G627" s="18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18"/>
      <c r="C628" s="19"/>
      <c r="D628" s="18"/>
      <c r="E628" s="18"/>
      <c r="F628" s="18"/>
      <c r="G628" s="18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18"/>
      <c r="C629" s="19"/>
      <c r="D629" s="18"/>
      <c r="E629" s="18"/>
      <c r="F629" s="18"/>
      <c r="G629" s="18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18"/>
      <c r="C630" s="19"/>
      <c r="D630" s="18"/>
      <c r="E630" s="18"/>
      <c r="F630" s="18"/>
      <c r="G630" s="18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18"/>
      <c r="C631" s="19"/>
      <c r="D631" s="18"/>
      <c r="E631" s="18"/>
      <c r="F631" s="18"/>
      <c r="G631" s="18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18"/>
      <c r="C632" s="19"/>
      <c r="D632" s="18"/>
      <c r="E632" s="18"/>
      <c r="F632" s="18"/>
      <c r="G632" s="18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18"/>
      <c r="C633" s="19"/>
      <c r="D633" s="18"/>
      <c r="E633" s="18"/>
      <c r="F633" s="18"/>
      <c r="G633" s="18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18"/>
      <c r="C634" s="19"/>
      <c r="D634" s="18"/>
      <c r="E634" s="18"/>
      <c r="F634" s="18"/>
      <c r="G634" s="18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18"/>
      <c r="C635" s="19"/>
      <c r="D635" s="18"/>
      <c r="E635" s="18"/>
      <c r="F635" s="18"/>
      <c r="G635" s="18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18"/>
      <c r="C636" s="19"/>
      <c r="D636" s="18"/>
      <c r="E636" s="18"/>
      <c r="F636" s="18"/>
      <c r="G636" s="18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18"/>
      <c r="C637" s="19"/>
      <c r="D637" s="18"/>
      <c r="E637" s="18"/>
      <c r="F637" s="18"/>
      <c r="G637" s="18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18"/>
      <c r="C638" s="19"/>
      <c r="D638" s="18"/>
      <c r="E638" s="18"/>
      <c r="F638" s="18"/>
      <c r="G638" s="18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18"/>
      <c r="C639" s="19"/>
      <c r="D639" s="18"/>
      <c r="E639" s="18"/>
      <c r="F639" s="18"/>
      <c r="G639" s="18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18"/>
      <c r="C640" s="19"/>
      <c r="D640" s="18"/>
      <c r="E640" s="18"/>
      <c r="F640" s="18"/>
      <c r="G640" s="18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18"/>
      <c r="C641" s="19"/>
      <c r="D641" s="18"/>
      <c r="E641" s="18"/>
      <c r="F641" s="18"/>
      <c r="G641" s="18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18"/>
      <c r="C642" s="19"/>
      <c r="D642" s="18"/>
      <c r="E642" s="18"/>
      <c r="F642" s="18"/>
      <c r="G642" s="18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18"/>
      <c r="C643" s="19"/>
      <c r="D643" s="18"/>
      <c r="E643" s="18"/>
      <c r="F643" s="18"/>
      <c r="G643" s="18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18"/>
      <c r="C644" s="19"/>
      <c r="D644" s="18"/>
      <c r="E644" s="18"/>
      <c r="F644" s="18"/>
      <c r="G644" s="18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18"/>
      <c r="C645" s="19"/>
      <c r="D645" s="18"/>
      <c r="E645" s="18"/>
      <c r="F645" s="18"/>
      <c r="G645" s="18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18"/>
      <c r="C646" s="19"/>
      <c r="D646" s="18"/>
      <c r="E646" s="18"/>
      <c r="F646" s="18"/>
      <c r="G646" s="18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18"/>
      <c r="C647" s="19"/>
      <c r="D647" s="18"/>
      <c r="E647" s="18"/>
      <c r="F647" s="18"/>
      <c r="G647" s="18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18"/>
      <c r="C648" s="19"/>
      <c r="D648" s="18"/>
      <c r="E648" s="18"/>
      <c r="F648" s="18"/>
      <c r="G648" s="18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18"/>
      <c r="C649" s="19"/>
      <c r="D649" s="18"/>
      <c r="E649" s="18"/>
      <c r="F649" s="18"/>
      <c r="G649" s="18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18"/>
      <c r="C650" s="19"/>
      <c r="D650" s="18"/>
      <c r="E650" s="18"/>
      <c r="F650" s="18"/>
      <c r="G650" s="18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18"/>
      <c r="C651" s="19"/>
      <c r="D651" s="18"/>
      <c r="E651" s="18"/>
      <c r="F651" s="18"/>
      <c r="G651" s="18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18"/>
      <c r="C652" s="19"/>
      <c r="D652" s="18"/>
      <c r="E652" s="18"/>
      <c r="F652" s="18"/>
      <c r="G652" s="18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18"/>
      <c r="C653" s="19"/>
      <c r="D653" s="18"/>
      <c r="E653" s="18"/>
      <c r="F653" s="18"/>
      <c r="G653" s="18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18"/>
      <c r="C654" s="19"/>
      <c r="D654" s="18"/>
      <c r="E654" s="18"/>
      <c r="F654" s="18"/>
      <c r="G654" s="18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18"/>
      <c r="C655" s="19"/>
      <c r="D655" s="18"/>
      <c r="E655" s="18"/>
      <c r="F655" s="18"/>
      <c r="G655" s="18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18"/>
      <c r="C656" s="19"/>
      <c r="D656" s="18"/>
      <c r="E656" s="18"/>
      <c r="F656" s="18"/>
      <c r="G656" s="18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18"/>
      <c r="C657" s="19"/>
      <c r="D657" s="18"/>
      <c r="E657" s="18"/>
      <c r="F657" s="18"/>
      <c r="G657" s="18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18"/>
      <c r="C658" s="19"/>
      <c r="D658" s="18"/>
      <c r="E658" s="18"/>
      <c r="F658" s="18"/>
      <c r="G658" s="18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18"/>
      <c r="C659" s="19"/>
      <c r="D659" s="18"/>
      <c r="E659" s="18"/>
      <c r="F659" s="18"/>
      <c r="G659" s="18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18"/>
      <c r="C660" s="19"/>
      <c r="D660" s="18"/>
      <c r="E660" s="18"/>
      <c r="F660" s="18"/>
      <c r="G660" s="18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18"/>
      <c r="C661" s="19"/>
      <c r="D661" s="18"/>
      <c r="E661" s="18"/>
      <c r="F661" s="18"/>
      <c r="G661" s="18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18"/>
      <c r="C662" s="19"/>
      <c r="D662" s="18"/>
      <c r="E662" s="18"/>
      <c r="F662" s="18"/>
      <c r="G662" s="18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18"/>
      <c r="C663" s="19"/>
      <c r="D663" s="18"/>
      <c r="E663" s="18"/>
      <c r="F663" s="18"/>
      <c r="G663" s="18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18"/>
      <c r="C664" s="19"/>
      <c r="D664" s="18"/>
      <c r="E664" s="18"/>
      <c r="F664" s="18"/>
      <c r="G664" s="18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18"/>
      <c r="C665" s="19"/>
      <c r="D665" s="18"/>
      <c r="E665" s="18"/>
      <c r="F665" s="18"/>
      <c r="G665" s="18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18"/>
      <c r="C666" s="19"/>
      <c r="D666" s="18"/>
      <c r="E666" s="18"/>
      <c r="F666" s="18"/>
      <c r="G666" s="18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18"/>
      <c r="C667" s="19"/>
      <c r="D667" s="18"/>
      <c r="E667" s="18"/>
      <c r="F667" s="18"/>
      <c r="G667" s="18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18"/>
      <c r="C668" s="19"/>
      <c r="D668" s="18"/>
      <c r="E668" s="18"/>
      <c r="F668" s="18"/>
      <c r="G668" s="18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18"/>
      <c r="C669" s="19"/>
      <c r="D669" s="18"/>
      <c r="E669" s="18"/>
      <c r="F669" s="18"/>
      <c r="G669" s="18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18"/>
      <c r="C670" s="19"/>
      <c r="D670" s="18"/>
      <c r="E670" s="18"/>
      <c r="F670" s="18"/>
      <c r="G670" s="18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18"/>
      <c r="C671" s="19"/>
      <c r="D671" s="18"/>
      <c r="E671" s="18"/>
      <c r="F671" s="18"/>
      <c r="G671" s="18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18"/>
      <c r="C672" s="19"/>
      <c r="D672" s="18"/>
      <c r="E672" s="18"/>
      <c r="F672" s="18"/>
      <c r="G672" s="18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18"/>
      <c r="C673" s="19"/>
      <c r="D673" s="18"/>
      <c r="E673" s="18"/>
      <c r="F673" s="18"/>
      <c r="G673" s="18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18"/>
      <c r="C674" s="19"/>
      <c r="D674" s="18"/>
      <c r="E674" s="18"/>
      <c r="F674" s="18"/>
      <c r="G674" s="18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18"/>
      <c r="C675" s="19"/>
      <c r="D675" s="18"/>
      <c r="E675" s="18"/>
      <c r="F675" s="18"/>
      <c r="G675" s="18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18"/>
      <c r="C676" s="19"/>
      <c r="D676" s="18"/>
      <c r="E676" s="18"/>
      <c r="F676" s="18"/>
      <c r="G676" s="18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18"/>
      <c r="C677" s="19"/>
      <c r="D677" s="18"/>
      <c r="E677" s="18"/>
      <c r="F677" s="18"/>
      <c r="G677" s="18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18"/>
      <c r="C678" s="19"/>
      <c r="D678" s="18"/>
      <c r="E678" s="18"/>
      <c r="F678" s="18"/>
      <c r="G678" s="18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18"/>
      <c r="C679" s="19"/>
      <c r="D679" s="18"/>
      <c r="E679" s="18"/>
      <c r="F679" s="18"/>
      <c r="G679" s="18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18"/>
      <c r="C680" s="19"/>
      <c r="D680" s="18"/>
      <c r="E680" s="18"/>
      <c r="F680" s="18"/>
      <c r="G680" s="18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18"/>
      <c r="C681" s="19"/>
      <c r="D681" s="18"/>
      <c r="E681" s="18"/>
      <c r="F681" s="18"/>
      <c r="G681" s="18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18"/>
      <c r="C682" s="19"/>
      <c r="D682" s="18"/>
      <c r="E682" s="18"/>
      <c r="F682" s="18"/>
      <c r="G682" s="18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18"/>
      <c r="C683" s="19"/>
      <c r="D683" s="18"/>
      <c r="E683" s="18"/>
      <c r="F683" s="18"/>
      <c r="G683" s="18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18"/>
      <c r="C684" s="19"/>
      <c r="D684" s="18"/>
      <c r="E684" s="18"/>
      <c r="F684" s="18"/>
      <c r="G684" s="18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18"/>
      <c r="C685" s="19"/>
      <c r="D685" s="18"/>
      <c r="E685" s="18"/>
      <c r="F685" s="18"/>
      <c r="G685" s="18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18"/>
      <c r="C686" s="19"/>
      <c r="D686" s="18"/>
      <c r="E686" s="18"/>
      <c r="F686" s="18"/>
      <c r="G686" s="18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18"/>
      <c r="C687" s="19"/>
      <c r="D687" s="18"/>
      <c r="E687" s="18"/>
      <c r="F687" s="18"/>
      <c r="G687" s="18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18"/>
      <c r="C688" s="19"/>
      <c r="D688" s="18"/>
      <c r="E688" s="18"/>
      <c r="F688" s="18"/>
      <c r="G688" s="18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18"/>
      <c r="C689" s="19"/>
      <c r="D689" s="18"/>
      <c r="E689" s="18"/>
      <c r="F689" s="18"/>
      <c r="G689" s="18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18"/>
      <c r="C690" s="19"/>
      <c r="D690" s="18"/>
      <c r="E690" s="18"/>
      <c r="F690" s="18"/>
      <c r="G690" s="18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18"/>
      <c r="C691" s="19"/>
      <c r="D691" s="18"/>
      <c r="E691" s="18"/>
      <c r="F691" s="18"/>
      <c r="G691" s="18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18"/>
      <c r="C692" s="19"/>
      <c r="D692" s="18"/>
      <c r="E692" s="18"/>
      <c r="F692" s="18"/>
      <c r="G692" s="18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18"/>
      <c r="C693" s="19"/>
      <c r="D693" s="18"/>
      <c r="E693" s="18"/>
      <c r="F693" s="18"/>
      <c r="G693" s="18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18"/>
      <c r="C694" s="19"/>
      <c r="D694" s="18"/>
      <c r="E694" s="18"/>
      <c r="F694" s="18"/>
      <c r="G694" s="18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18"/>
      <c r="C695" s="19"/>
      <c r="D695" s="18"/>
      <c r="E695" s="18"/>
      <c r="F695" s="18"/>
      <c r="G695" s="18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18"/>
      <c r="C696" s="19"/>
      <c r="D696" s="18"/>
      <c r="E696" s="18"/>
      <c r="F696" s="18"/>
      <c r="G696" s="18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18"/>
      <c r="C697" s="19"/>
      <c r="D697" s="18"/>
      <c r="E697" s="18"/>
      <c r="F697" s="18"/>
      <c r="G697" s="18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18"/>
      <c r="C698" s="19"/>
      <c r="D698" s="18"/>
      <c r="E698" s="18"/>
      <c r="F698" s="18"/>
      <c r="G698" s="18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18"/>
      <c r="C699" s="19"/>
      <c r="D699" s="18"/>
      <c r="E699" s="18"/>
      <c r="F699" s="18"/>
      <c r="G699" s="18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18"/>
      <c r="C700" s="19"/>
      <c r="D700" s="18"/>
      <c r="E700" s="18"/>
      <c r="F700" s="18"/>
      <c r="G700" s="18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18"/>
      <c r="C701" s="19"/>
      <c r="D701" s="18"/>
      <c r="E701" s="18"/>
      <c r="F701" s="18"/>
      <c r="G701" s="18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18"/>
      <c r="C702" s="19"/>
      <c r="D702" s="18"/>
      <c r="E702" s="18"/>
      <c r="F702" s="18"/>
      <c r="G702" s="18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18"/>
      <c r="C703" s="19"/>
      <c r="D703" s="18"/>
      <c r="E703" s="18"/>
      <c r="F703" s="18"/>
      <c r="G703" s="18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18"/>
      <c r="C704" s="19"/>
      <c r="D704" s="18"/>
      <c r="E704" s="18"/>
      <c r="F704" s="18"/>
      <c r="G704" s="18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18"/>
      <c r="C705" s="19"/>
      <c r="D705" s="18"/>
      <c r="E705" s="18"/>
      <c r="F705" s="18"/>
      <c r="G705" s="18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18"/>
      <c r="C706" s="19"/>
      <c r="D706" s="18"/>
      <c r="E706" s="18"/>
      <c r="F706" s="18"/>
      <c r="G706" s="18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18"/>
      <c r="C707" s="19"/>
      <c r="D707" s="18"/>
      <c r="E707" s="18"/>
      <c r="F707" s="18"/>
      <c r="G707" s="18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18"/>
      <c r="C708" s="19"/>
      <c r="D708" s="18"/>
      <c r="E708" s="18"/>
      <c r="F708" s="18"/>
      <c r="G708" s="18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18"/>
      <c r="C709" s="19"/>
      <c r="D709" s="18"/>
      <c r="E709" s="18"/>
      <c r="F709" s="18"/>
      <c r="G709" s="18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18"/>
      <c r="C710" s="19"/>
      <c r="D710" s="18"/>
      <c r="E710" s="18"/>
      <c r="F710" s="18"/>
      <c r="G710" s="18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18"/>
      <c r="C711" s="19"/>
      <c r="D711" s="18"/>
      <c r="E711" s="18"/>
      <c r="F711" s="18"/>
      <c r="G711" s="18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18"/>
      <c r="C712" s="19"/>
      <c r="D712" s="18"/>
      <c r="E712" s="18"/>
      <c r="F712" s="18"/>
      <c r="G712" s="18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18"/>
      <c r="C713" s="19"/>
      <c r="D713" s="18"/>
      <c r="E713" s="18"/>
      <c r="F713" s="18"/>
      <c r="G713" s="18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18"/>
      <c r="C714" s="19"/>
      <c r="D714" s="18"/>
      <c r="E714" s="18"/>
      <c r="F714" s="18"/>
      <c r="G714" s="18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18"/>
      <c r="C715" s="19"/>
      <c r="D715" s="18"/>
      <c r="E715" s="18"/>
      <c r="F715" s="18"/>
      <c r="G715" s="18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18"/>
      <c r="C716" s="19"/>
      <c r="D716" s="18"/>
      <c r="E716" s="18"/>
      <c r="F716" s="18"/>
      <c r="G716" s="18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18"/>
      <c r="C717" s="19"/>
      <c r="D717" s="18"/>
      <c r="E717" s="18"/>
      <c r="F717" s="18"/>
      <c r="G717" s="18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18"/>
      <c r="C718" s="19"/>
      <c r="D718" s="18"/>
      <c r="E718" s="18"/>
      <c r="F718" s="18"/>
      <c r="G718" s="18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18"/>
      <c r="C719" s="19"/>
      <c r="D719" s="18"/>
      <c r="E719" s="18"/>
      <c r="F719" s="18"/>
      <c r="G719" s="18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18"/>
      <c r="C720" s="19"/>
      <c r="D720" s="18"/>
      <c r="E720" s="18"/>
      <c r="F720" s="18"/>
      <c r="G720" s="18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18"/>
      <c r="C721" s="19"/>
      <c r="D721" s="18"/>
      <c r="E721" s="18"/>
      <c r="F721" s="18"/>
      <c r="G721" s="18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18"/>
      <c r="C722" s="19"/>
      <c r="D722" s="18"/>
      <c r="E722" s="18"/>
      <c r="F722" s="18"/>
      <c r="G722" s="18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18"/>
      <c r="C723" s="19"/>
      <c r="D723" s="18"/>
      <c r="E723" s="18"/>
      <c r="F723" s="18"/>
      <c r="G723" s="18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18"/>
      <c r="C724" s="19"/>
      <c r="D724" s="18"/>
      <c r="E724" s="18"/>
      <c r="F724" s="18"/>
      <c r="G724" s="18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18"/>
      <c r="C725" s="19"/>
      <c r="D725" s="18"/>
      <c r="E725" s="18"/>
      <c r="F725" s="18"/>
      <c r="G725" s="18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18"/>
      <c r="C726" s="19"/>
      <c r="D726" s="18"/>
      <c r="E726" s="18"/>
      <c r="F726" s="18"/>
      <c r="G726" s="18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18"/>
      <c r="C727" s="19"/>
      <c r="D727" s="18"/>
      <c r="E727" s="18"/>
      <c r="F727" s="18"/>
      <c r="G727" s="18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18"/>
      <c r="C728" s="19"/>
      <c r="D728" s="18"/>
      <c r="E728" s="18"/>
      <c r="F728" s="18"/>
      <c r="G728" s="18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18"/>
      <c r="C729" s="19"/>
      <c r="D729" s="18"/>
      <c r="E729" s="18"/>
      <c r="F729" s="18"/>
      <c r="G729" s="18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18"/>
      <c r="C730" s="19"/>
      <c r="D730" s="18"/>
      <c r="E730" s="18"/>
      <c r="F730" s="18"/>
      <c r="G730" s="18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18"/>
      <c r="C731" s="19"/>
      <c r="D731" s="18"/>
      <c r="E731" s="18"/>
      <c r="F731" s="18"/>
      <c r="G731" s="18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18"/>
      <c r="C732" s="19"/>
      <c r="D732" s="18"/>
      <c r="E732" s="18"/>
      <c r="F732" s="18"/>
      <c r="G732" s="18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18"/>
      <c r="C733" s="19"/>
      <c r="D733" s="18"/>
      <c r="E733" s="18"/>
      <c r="F733" s="18"/>
      <c r="G733" s="18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18"/>
      <c r="C734" s="19"/>
      <c r="D734" s="18"/>
      <c r="E734" s="18"/>
      <c r="F734" s="18"/>
      <c r="G734" s="18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18"/>
      <c r="C735" s="19"/>
      <c r="D735" s="18"/>
      <c r="E735" s="18"/>
      <c r="F735" s="18"/>
      <c r="G735" s="18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18"/>
      <c r="C736" s="19"/>
      <c r="D736" s="18"/>
      <c r="E736" s="18"/>
      <c r="F736" s="18"/>
      <c r="G736" s="18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18"/>
      <c r="C737" s="19"/>
      <c r="D737" s="18"/>
      <c r="E737" s="18"/>
      <c r="F737" s="18"/>
      <c r="G737" s="18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18"/>
      <c r="C738" s="19"/>
      <c r="D738" s="18"/>
      <c r="E738" s="18"/>
      <c r="F738" s="18"/>
      <c r="G738" s="18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18"/>
      <c r="C739" s="19"/>
      <c r="D739" s="18"/>
      <c r="E739" s="18"/>
      <c r="F739" s="18"/>
      <c r="G739" s="18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18"/>
      <c r="C740" s="19"/>
      <c r="D740" s="18"/>
      <c r="E740" s="18"/>
      <c r="F740" s="18"/>
      <c r="G740" s="18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18"/>
      <c r="C741" s="19"/>
      <c r="D741" s="18"/>
      <c r="E741" s="18"/>
      <c r="F741" s="18"/>
      <c r="G741" s="18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18"/>
      <c r="C742" s="19"/>
      <c r="D742" s="18"/>
      <c r="E742" s="18"/>
      <c r="F742" s="18"/>
      <c r="G742" s="18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18"/>
      <c r="C743" s="19"/>
      <c r="D743" s="18"/>
      <c r="E743" s="18"/>
      <c r="F743" s="18"/>
      <c r="G743" s="18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18"/>
      <c r="C744" s="19"/>
      <c r="D744" s="18"/>
      <c r="E744" s="18"/>
      <c r="F744" s="18"/>
      <c r="G744" s="18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18"/>
      <c r="C745" s="19"/>
      <c r="D745" s="18"/>
      <c r="E745" s="18"/>
      <c r="F745" s="18"/>
      <c r="G745" s="18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18"/>
      <c r="C746" s="19"/>
      <c r="D746" s="18"/>
      <c r="E746" s="18"/>
      <c r="F746" s="18"/>
      <c r="G746" s="18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18"/>
      <c r="C747" s="19"/>
      <c r="D747" s="18"/>
      <c r="E747" s="18"/>
      <c r="F747" s="18"/>
      <c r="G747" s="18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18"/>
      <c r="C748" s="19"/>
      <c r="D748" s="18"/>
      <c r="E748" s="18"/>
      <c r="F748" s="18"/>
      <c r="G748" s="18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18"/>
      <c r="C749" s="19"/>
      <c r="D749" s="18"/>
      <c r="E749" s="18"/>
      <c r="F749" s="18"/>
      <c r="G749" s="18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18"/>
      <c r="C750" s="19"/>
      <c r="D750" s="18"/>
      <c r="E750" s="18"/>
      <c r="F750" s="18"/>
      <c r="G750" s="18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18"/>
      <c r="C751" s="19"/>
      <c r="D751" s="18"/>
      <c r="E751" s="18"/>
      <c r="F751" s="18"/>
      <c r="G751" s="18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18"/>
      <c r="C752" s="19"/>
      <c r="D752" s="18"/>
      <c r="E752" s="18"/>
      <c r="F752" s="18"/>
      <c r="G752" s="18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18"/>
      <c r="C753" s="19"/>
      <c r="D753" s="18"/>
      <c r="E753" s="18"/>
      <c r="F753" s="18"/>
      <c r="G753" s="18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18"/>
      <c r="C754" s="19"/>
      <c r="D754" s="18"/>
      <c r="E754" s="18"/>
      <c r="F754" s="18"/>
      <c r="G754" s="18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18"/>
      <c r="C755" s="19"/>
      <c r="D755" s="18"/>
      <c r="E755" s="18"/>
      <c r="F755" s="18"/>
      <c r="G755" s="18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18"/>
      <c r="C756" s="19"/>
      <c r="D756" s="18"/>
      <c r="E756" s="18"/>
      <c r="F756" s="18"/>
      <c r="G756" s="18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18"/>
      <c r="C757" s="19"/>
      <c r="D757" s="18"/>
      <c r="E757" s="18"/>
      <c r="F757" s="18"/>
      <c r="G757" s="18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18"/>
      <c r="C758" s="19"/>
      <c r="D758" s="18"/>
      <c r="E758" s="18"/>
      <c r="F758" s="18"/>
      <c r="G758" s="18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18"/>
      <c r="C759" s="19"/>
      <c r="D759" s="18"/>
      <c r="E759" s="18"/>
      <c r="F759" s="18"/>
      <c r="G759" s="18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18"/>
      <c r="C760" s="19"/>
      <c r="D760" s="18"/>
      <c r="E760" s="18"/>
      <c r="F760" s="18"/>
      <c r="G760" s="18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18"/>
      <c r="C761" s="19"/>
      <c r="D761" s="18"/>
      <c r="E761" s="18"/>
      <c r="F761" s="18"/>
      <c r="G761" s="18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18"/>
      <c r="C762" s="19"/>
      <c r="D762" s="18"/>
      <c r="E762" s="18"/>
      <c r="F762" s="18"/>
      <c r="G762" s="18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18"/>
      <c r="C763" s="19"/>
      <c r="D763" s="18"/>
      <c r="E763" s="18"/>
      <c r="F763" s="18"/>
      <c r="G763" s="18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18"/>
      <c r="C764" s="19"/>
      <c r="D764" s="18"/>
      <c r="E764" s="18"/>
      <c r="F764" s="18"/>
      <c r="G764" s="18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18"/>
      <c r="C765" s="19"/>
      <c r="D765" s="18"/>
      <c r="E765" s="18"/>
      <c r="F765" s="18"/>
      <c r="G765" s="18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18"/>
      <c r="C766" s="19"/>
      <c r="D766" s="18"/>
      <c r="E766" s="18"/>
      <c r="F766" s="18"/>
      <c r="G766" s="18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18"/>
      <c r="C767" s="19"/>
      <c r="D767" s="18"/>
      <c r="E767" s="18"/>
      <c r="F767" s="18"/>
      <c r="G767" s="18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18"/>
      <c r="C768" s="19"/>
      <c r="D768" s="18"/>
      <c r="E768" s="18"/>
      <c r="F768" s="18"/>
      <c r="G768" s="18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18"/>
      <c r="C769" s="19"/>
      <c r="D769" s="18"/>
      <c r="E769" s="18"/>
      <c r="F769" s="18"/>
      <c r="G769" s="18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18"/>
      <c r="C770" s="19"/>
      <c r="D770" s="18"/>
      <c r="E770" s="18"/>
      <c r="F770" s="18"/>
      <c r="G770" s="18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18"/>
      <c r="C771" s="19"/>
      <c r="D771" s="18"/>
      <c r="E771" s="18"/>
      <c r="F771" s="18"/>
      <c r="G771" s="18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18"/>
      <c r="C772" s="19"/>
      <c r="D772" s="18"/>
      <c r="E772" s="18"/>
      <c r="F772" s="18"/>
      <c r="G772" s="18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18"/>
      <c r="C773" s="19"/>
      <c r="D773" s="18"/>
      <c r="E773" s="18"/>
      <c r="F773" s="18"/>
      <c r="G773" s="18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18"/>
      <c r="C774" s="19"/>
      <c r="D774" s="18"/>
      <c r="E774" s="18"/>
      <c r="F774" s="18"/>
      <c r="G774" s="18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18"/>
      <c r="C775" s="19"/>
      <c r="D775" s="18"/>
      <c r="E775" s="18"/>
      <c r="F775" s="18"/>
      <c r="G775" s="18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18"/>
      <c r="C776" s="19"/>
      <c r="D776" s="18"/>
      <c r="E776" s="18"/>
      <c r="F776" s="18"/>
      <c r="G776" s="18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18"/>
      <c r="C777" s="19"/>
      <c r="D777" s="18"/>
      <c r="E777" s="18"/>
      <c r="F777" s="18"/>
      <c r="G777" s="18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18"/>
      <c r="C778" s="19"/>
      <c r="D778" s="18"/>
      <c r="E778" s="18"/>
      <c r="F778" s="18"/>
      <c r="G778" s="18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18"/>
      <c r="C779" s="19"/>
      <c r="D779" s="18"/>
      <c r="E779" s="18"/>
      <c r="F779" s="18"/>
      <c r="G779" s="18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18"/>
      <c r="C780" s="19"/>
      <c r="D780" s="18"/>
      <c r="E780" s="18"/>
      <c r="F780" s="18"/>
      <c r="G780" s="18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18"/>
      <c r="C781" s="19"/>
      <c r="D781" s="18"/>
      <c r="E781" s="18"/>
      <c r="F781" s="18"/>
      <c r="G781" s="18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18"/>
      <c r="C782" s="19"/>
      <c r="D782" s="18"/>
      <c r="E782" s="18"/>
      <c r="F782" s="18"/>
      <c r="G782" s="18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18"/>
      <c r="C783" s="19"/>
      <c r="D783" s="18"/>
      <c r="E783" s="18"/>
      <c r="F783" s="18"/>
      <c r="G783" s="18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18"/>
      <c r="C784" s="19"/>
      <c r="D784" s="18"/>
      <c r="E784" s="18"/>
      <c r="F784" s="18"/>
      <c r="G784" s="18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18"/>
      <c r="C785" s="19"/>
      <c r="D785" s="18"/>
      <c r="E785" s="18"/>
      <c r="F785" s="18"/>
      <c r="G785" s="18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18"/>
      <c r="C786" s="19"/>
      <c r="D786" s="18"/>
      <c r="E786" s="18"/>
      <c r="F786" s="18"/>
      <c r="G786" s="18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18"/>
      <c r="C787" s="19"/>
      <c r="D787" s="18"/>
      <c r="E787" s="18"/>
      <c r="F787" s="18"/>
      <c r="G787" s="18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18"/>
      <c r="C788" s="19"/>
      <c r="D788" s="18"/>
      <c r="E788" s="18"/>
      <c r="F788" s="18"/>
      <c r="G788" s="18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18"/>
      <c r="C789" s="19"/>
      <c r="D789" s="18"/>
      <c r="E789" s="18"/>
      <c r="F789" s="18"/>
      <c r="G789" s="18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18"/>
      <c r="C790" s="19"/>
      <c r="D790" s="18"/>
      <c r="E790" s="18"/>
      <c r="F790" s="18"/>
      <c r="G790" s="18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18"/>
      <c r="C791" s="19"/>
      <c r="D791" s="18"/>
      <c r="E791" s="18"/>
      <c r="F791" s="18"/>
      <c r="G791" s="18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18"/>
      <c r="C792" s="19"/>
      <c r="D792" s="18"/>
      <c r="E792" s="18"/>
      <c r="F792" s="18"/>
      <c r="G792" s="18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18"/>
      <c r="C793" s="19"/>
      <c r="D793" s="18"/>
      <c r="E793" s="18"/>
      <c r="F793" s="18"/>
      <c r="G793" s="18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18"/>
      <c r="C794" s="19"/>
      <c r="D794" s="18"/>
      <c r="E794" s="18"/>
      <c r="F794" s="18"/>
      <c r="G794" s="18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18"/>
      <c r="C795" s="19"/>
      <c r="D795" s="18"/>
      <c r="E795" s="18"/>
      <c r="F795" s="18"/>
      <c r="G795" s="18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18"/>
      <c r="C796" s="19"/>
      <c r="D796" s="18"/>
      <c r="E796" s="18"/>
      <c r="F796" s="18"/>
      <c r="G796" s="18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18"/>
      <c r="C797" s="19"/>
      <c r="D797" s="18"/>
      <c r="E797" s="18"/>
      <c r="F797" s="18"/>
      <c r="G797" s="18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18"/>
      <c r="C798" s="19"/>
      <c r="D798" s="18"/>
      <c r="E798" s="18"/>
      <c r="F798" s="18"/>
      <c r="G798" s="18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18"/>
      <c r="C799" s="19"/>
      <c r="D799" s="18"/>
      <c r="E799" s="18"/>
      <c r="F799" s="18"/>
      <c r="G799" s="18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18"/>
      <c r="C800" s="19"/>
      <c r="D800" s="18"/>
      <c r="E800" s="18"/>
      <c r="F800" s="18"/>
      <c r="G800" s="18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18"/>
      <c r="C801" s="19"/>
      <c r="D801" s="18"/>
      <c r="E801" s="18"/>
      <c r="F801" s="18"/>
      <c r="G801" s="18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18"/>
      <c r="C802" s="19"/>
      <c r="D802" s="18"/>
      <c r="E802" s="18"/>
      <c r="F802" s="18"/>
      <c r="G802" s="18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18"/>
      <c r="C803" s="19"/>
      <c r="D803" s="18"/>
      <c r="E803" s="18"/>
      <c r="F803" s="18"/>
      <c r="G803" s="18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18"/>
      <c r="C804" s="19"/>
      <c r="D804" s="18"/>
      <c r="E804" s="18"/>
      <c r="F804" s="18"/>
      <c r="G804" s="18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18"/>
      <c r="C805" s="19"/>
      <c r="D805" s="18"/>
      <c r="E805" s="18"/>
      <c r="F805" s="18"/>
      <c r="G805" s="18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18"/>
      <c r="C806" s="19"/>
      <c r="D806" s="18"/>
      <c r="E806" s="18"/>
      <c r="F806" s="18"/>
      <c r="G806" s="18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18"/>
      <c r="C807" s="19"/>
      <c r="D807" s="18"/>
      <c r="E807" s="18"/>
      <c r="F807" s="18"/>
      <c r="G807" s="18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18"/>
      <c r="C808" s="19"/>
      <c r="D808" s="18"/>
      <c r="E808" s="18"/>
      <c r="F808" s="18"/>
      <c r="G808" s="18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18"/>
      <c r="C809" s="19"/>
      <c r="D809" s="18"/>
      <c r="E809" s="18"/>
      <c r="F809" s="18"/>
      <c r="G809" s="18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18"/>
      <c r="C810" s="19"/>
      <c r="D810" s="18"/>
      <c r="E810" s="18"/>
      <c r="F810" s="18"/>
      <c r="G810" s="18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18"/>
      <c r="C811" s="19"/>
      <c r="D811" s="18"/>
      <c r="E811" s="18"/>
      <c r="F811" s="18"/>
      <c r="G811" s="18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18"/>
      <c r="C812" s="19"/>
      <c r="D812" s="18"/>
      <c r="E812" s="18"/>
      <c r="F812" s="18"/>
      <c r="G812" s="18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18"/>
      <c r="C813" s="19"/>
      <c r="D813" s="18"/>
      <c r="E813" s="18"/>
      <c r="F813" s="18"/>
      <c r="G813" s="18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18"/>
      <c r="C814" s="19"/>
      <c r="D814" s="18"/>
      <c r="E814" s="18"/>
      <c r="F814" s="18"/>
      <c r="G814" s="18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18"/>
      <c r="C815" s="19"/>
      <c r="D815" s="18"/>
      <c r="E815" s="18"/>
      <c r="F815" s="18"/>
      <c r="G815" s="18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18"/>
      <c r="C816" s="19"/>
      <c r="D816" s="18"/>
      <c r="E816" s="18"/>
      <c r="F816" s="18"/>
      <c r="G816" s="18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18"/>
      <c r="C817" s="19"/>
      <c r="D817" s="18"/>
      <c r="E817" s="18"/>
      <c r="F817" s="18"/>
      <c r="G817" s="18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18"/>
      <c r="C818" s="19"/>
      <c r="D818" s="18"/>
      <c r="E818" s="18"/>
      <c r="F818" s="18"/>
      <c r="G818" s="18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18"/>
      <c r="C819" s="19"/>
      <c r="D819" s="18"/>
      <c r="E819" s="18"/>
      <c r="F819" s="18"/>
      <c r="G819" s="18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18"/>
      <c r="C820" s="19"/>
      <c r="D820" s="18"/>
      <c r="E820" s="18"/>
      <c r="F820" s="18"/>
      <c r="G820" s="18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18"/>
      <c r="C821" s="19"/>
      <c r="D821" s="18"/>
      <c r="E821" s="18"/>
      <c r="F821" s="18"/>
      <c r="G821" s="18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18"/>
      <c r="C822" s="19"/>
      <c r="D822" s="18"/>
      <c r="E822" s="18"/>
      <c r="F822" s="18"/>
      <c r="G822" s="18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18"/>
      <c r="C823" s="19"/>
      <c r="D823" s="18"/>
      <c r="E823" s="18"/>
      <c r="F823" s="18"/>
      <c r="G823" s="18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18"/>
      <c r="C824" s="19"/>
      <c r="D824" s="18"/>
      <c r="E824" s="18"/>
      <c r="F824" s="18"/>
      <c r="G824" s="18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18"/>
      <c r="C825" s="19"/>
      <c r="D825" s="18"/>
      <c r="E825" s="18"/>
      <c r="F825" s="18"/>
      <c r="G825" s="18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18"/>
      <c r="C826" s="19"/>
      <c r="D826" s="18"/>
      <c r="E826" s="18"/>
      <c r="F826" s="18"/>
      <c r="G826" s="18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18"/>
      <c r="C827" s="19"/>
      <c r="D827" s="18"/>
      <c r="E827" s="18"/>
      <c r="F827" s="18"/>
      <c r="G827" s="18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18"/>
      <c r="C828" s="19"/>
      <c r="D828" s="18"/>
      <c r="E828" s="18"/>
      <c r="F828" s="18"/>
      <c r="G828" s="18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18"/>
      <c r="C829" s="19"/>
      <c r="D829" s="18"/>
      <c r="E829" s="18"/>
      <c r="F829" s="18"/>
      <c r="G829" s="18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18"/>
      <c r="C830" s="19"/>
      <c r="D830" s="18"/>
      <c r="E830" s="18"/>
      <c r="F830" s="18"/>
      <c r="G830" s="18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18"/>
      <c r="C831" s="19"/>
      <c r="D831" s="18"/>
      <c r="E831" s="18"/>
      <c r="F831" s="18"/>
      <c r="G831" s="18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18"/>
      <c r="C832" s="19"/>
      <c r="D832" s="18"/>
      <c r="E832" s="18"/>
      <c r="F832" s="18"/>
      <c r="G832" s="18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18"/>
      <c r="C833" s="19"/>
      <c r="D833" s="18"/>
      <c r="E833" s="18"/>
      <c r="F833" s="18"/>
      <c r="G833" s="18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18"/>
      <c r="C834" s="19"/>
      <c r="D834" s="18"/>
      <c r="E834" s="18"/>
      <c r="F834" s="18"/>
      <c r="G834" s="18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18"/>
      <c r="C835" s="19"/>
      <c r="D835" s="18"/>
      <c r="E835" s="18"/>
      <c r="F835" s="18"/>
      <c r="G835" s="18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18"/>
      <c r="C836" s="19"/>
      <c r="D836" s="18"/>
      <c r="E836" s="18"/>
      <c r="F836" s="18"/>
      <c r="G836" s="18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18"/>
      <c r="C837" s="19"/>
      <c r="D837" s="18"/>
      <c r="E837" s="18"/>
      <c r="F837" s="18"/>
      <c r="G837" s="18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18"/>
      <c r="C838" s="19"/>
      <c r="D838" s="18"/>
      <c r="E838" s="18"/>
      <c r="F838" s="18"/>
      <c r="G838" s="18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18"/>
      <c r="C839" s="19"/>
      <c r="D839" s="18"/>
      <c r="E839" s="18"/>
      <c r="F839" s="18"/>
      <c r="G839" s="18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18"/>
      <c r="C840" s="19"/>
      <c r="D840" s="18"/>
      <c r="E840" s="18"/>
      <c r="F840" s="18"/>
      <c r="G840" s="18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18"/>
      <c r="C841" s="19"/>
      <c r="D841" s="18"/>
      <c r="E841" s="18"/>
      <c r="F841" s="18"/>
      <c r="G841" s="18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18"/>
      <c r="C842" s="19"/>
      <c r="D842" s="18"/>
      <c r="E842" s="18"/>
      <c r="F842" s="18"/>
      <c r="G842" s="18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18"/>
      <c r="C843" s="19"/>
      <c r="D843" s="18"/>
      <c r="E843" s="18"/>
      <c r="F843" s="18"/>
      <c r="G843" s="18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18"/>
      <c r="C844" s="19"/>
      <c r="D844" s="18"/>
      <c r="E844" s="18"/>
      <c r="F844" s="18"/>
      <c r="G844" s="18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18"/>
      <c r="C845" s="19"/>
      <c r="D845" s="18"/>
      <c r="E845" s="18"/>
      <c r="F845" s="18"/>
      <c r="G845" s="18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18"/>
      <c r="C846" s="19"/>
      <c r="D846" s="18"/>
      <c r="E846" s="18"/>
      <c r="F846" s="18"/>
      <c r="G846" s="18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18"/>
      <c r="C847" s="19"/>
      <c r="D847" s="18"/>
      <c r="E847" s="18"/>
      <c r="F847" s="18"/>
      <c r="G847" s="18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18"/>
      <c r="C848" s="19"/>
      <c r="D848" s="18"/>
      <c r="E848" s="18"/>
      <c r="F848" s="18"/>
      <c r="G848" s="18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18"/>
      <c r="C849" s="19"/>
      <c r="D849" s="18"/>
      <c r="E849" s="18"/>
      <c r="F849" s="18"/>
      <c r="G849" s="18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18"/>
      <c r="C850" s="19"/>
      <c r="D850" s="18"/>
      <c r="E850" s="18"/>
      <c r="F850" s="18"/>
      <c r="G850" s="18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18"/>
      <c r="C851" s="19"/>
      <c r="D851" s="18"/>
      <c r="E851" s="18"/>
      <c r="F851" s="18"/>
      <c r="G851" s="18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18"/>
      <c r="C852" s="19"/>
      <c r="D852" s="18"/>
      <c r="E852" s="18"/>
      <c r="F852" s="18"/>
      <c r="G852" s="18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18"/>
      <c r="C853" s="19"/>
      <c r="D853" s="18"/>
      <c r="E853" s="18"/>
      <c r="F853" s="18"/>
      <c r="G853" s="18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18"/>
      <c r="C854" s="19"/>
      <c r="D854" s="18"/>
      <c r="E854" s="18"/>
      <c r="F854" s="18"/>
      <c r="G854" s="18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18"/>
      <c r="C855" s="19"/>
      <c r="D855" s="18"/>
      <c r="E855" s="18"/>
      <c r="F855" s="18"/>
      <c r="G855" s="18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18"/>
      <c r="C856" s="19"/>
      <c r="D856" s="18"/>
      <c r="E856" s="18"/>
      <c r="F856" s="18"/>
      <c r="G856" s="18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18"/>
      <c r="C857" s="19"/>
      <c r="D857" s="18"/>
      <c r="E857" s="18"/>
      <c r="F857" s="18"/>
      <c r="G857" s="18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18"/>
      <c r="C858" s="19"/>
      <c r="D858" s="18"/>
      <c r="E858" s="18"/>
      <c r="F858" s="18"/>
      <c r="G858" s="18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18"/>
      <c r="C859" s="19"/>
      <c r="D859" s="18"/>
      <c r="E859" s="18"/>
      <c r="F859" s="18"/>
      <c r="G859" s="18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18"/>
      <c r="C860" s="19"/>
      <c r="D860" s="18"/>
      <c r="E860" s="18"/>
      <c r="F860" s="18"/>
      <c r="G860" s="18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18"/>
      <c r="C861" s="19"/>
      <c r="D861" s="18"/>
      <c r="E861" s="18"/>
      <c r="F861" s="18"/>
      <c r="G861" s="18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18"/>
      <c r="C862" s="19"/>
      <c r="D862" s="18"/>
      <c r="E862" s="18"/>
      <c r="F862" s="18"/>
      <c r="G862" s="18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18"/>
      <c r="C863" s="19"/>
      <c r="D863" s="18"/>
      <c r="E863" s="18"/>
      <c r="F863" s="18"/>
      <c r="G863" s="18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18"/>
      <c r="C864" s="19"/>
      <c r="D864" s="18"/>
      <c r="E864" s="18"/>
      <c r="F864" s="18"/>
      <c r="G864" s="18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18"/>
      <c r="C865" s="19"/>
      <c r="D865" s="18"/>
      <c r="E865" s="18"/>
      <c r="F865" s="18"/>
      <c r="G865" s="18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18"/>
      <c r="C866" s="19"/>
      <c r="D866" s="18"/>
      <c r="E866" s="18"/>
      <c r="F866" s="18"/>
      <c r="G866" s="18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18"/>
      <c r="C867" s="19"/>
      <c r="D867" s="18"/>
      <c r="E867" s="18"/>
      <c r="F867" s="18"/>
      <c r="G867" s="18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18"/>
      <c r="C868" s="19"/>
      <c r="D868" s="18"/>
      <c r="E868" s="18"/>
      <c r="F868" s="18"/>
      <c r="G868" s="18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18"/>
      <c r="C869" s="19"/>
      <c r="D869" s="18"/>
      <c r="E869" s="18"/>
      <c r="F869" s="18"/>
      <c r="G869" s="18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18"/>
      <c r="C870" s="19"/>
      <c r="D870" s="18"/>
      <c r="E870" s="18"/>
      <c r="F870" s="18"/>
      <c r="G870" s="18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18"/>
      <c r="C871" s="19"/>
      <c r="D871" s="18"/>
      <c r="E871" s="18"/>
      <c r="F871" s="18"/>
      <c r="G871" s="18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18"/>
      <c r="C872" s="19"/>
      <c r="D872" s="18"/>
      <c r="E872" s="18"/>
      <c r="F872" s="18"/>
      <c r="G872" s="18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18"/>
      <c r="C873" s="19"/>
      <c r="D873" s="18"/>
      <c r="E873" s="18"/>
      <c r="F873" s="18"/>
      <c r="G873" s="18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18"/>
      <c r="C874" s="19"/>
      <c r="D874" s="18"/>
      <c r="E874" s="18"/>
      <c r="F874" s="18"/>
      <c r="G874" s="18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18"/>
      <c r="C875" s="19"/>
      <c r="D875" s="18"/>
      <c r="E875" s="18"/>
      <c r="F875" s="18"/>
      <c r="G875" s="18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18"/>
      <c r="C876" s="19"/>
      <c r="D876" s="18"/>
      <c r="E876" s="18"/>
      <c r="F876" s="18"/>
      <c r="G876" s="18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18"/>
      <c r="C877" s="19"/>
      <c r="D877" s="18"/>
      <c r="E877" s="18"/>
      <c r="F877" s="18"/>
      <c r="G877" s="18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18"/>
      <c r="C878" s="19"/>
      <c r="D878" s="18"/>
      <c r="E878" s="18"/>
      <c r="F878" s="18"/>
      <c r="G878" s="18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18"/>
      <c r="C879" s="19"/>
      <c r="D879" s="18"/>
      <c r="E879" s="18"/>
      <c r="F879" s="18"/>
      <c r="G879" s="18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18"/>
      <c r="C880" s="19"/>
      <c r="D880" s="18"/>
      <c r="E880" s="18"/>
      <c r="F880" s="18"/>
      <c r="G880" s="18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18"/>
      <c r="C881" s="19"/>
      <c r="D881" s="18"/>
      <c r="E881" s="18"/>
      <c r="F881" s="18"/>
      <c r="G881" s="18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18"/>
      <c r="C882" s="19"/>
      <c r="D882" s="18"/>
      <c r="E882" s="18"/>
      <c r="F882" s="18"/>
      <c r="G882" s="18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18"/>
      <c r="C883" s="19"/>
      <c r="D883" s="18"/>
      <c r="E883" s="18"/>
      <c r="F883" s="18"/>
      <c r="G883" s="18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18"/>
      <c r="C884" s="19"/>
      <c r="D884" s="18"/>
      <c r="E884" s="18"/>
      <c r="F884" s="18"/>
      <c r="G884" s="18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18"/>
      <c r="C885" s="19"/>
      <c r="D885" s="18"/>
      <c r="E885" s="18"/>
      <c r="F885" s="18"/>
      <c r="G885" s="18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18"/>
      <c r="C886" s="19"/>
      <c r="D886" s="18"/>
      <c r="E886" s="18"/>
      <c r="F886" s="18"/>
      <c r="G886" s="18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18"/>
      <c r="C887" s="19"/>
      <c r="D887" s="18"/>
      <c r="E887" s="18"/>
      <c r="F887" s="18"/>
      <c r="G887" s="18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18"/>
      <c r="C888" s="19"/>
      <c r="D888" s="18"/>
      <c r="E888" s="18"/>
      <c r="F888" s="18"/>
      <c r="G888" s="18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18"/>
      <c r="C889" s="19"/>
      <c r="D889" s="18"/>
      <c r="E889" s="18"/>
      <c r="F889" s="18"/>
      <c r="G889" s="18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18"/>
      <c r="C890" s="19"/>
      <c r="D890" s="18"/>
      <c r="E890" s="18"/>
      <c r="F890" s="18"/>
      <c r="G890" s="18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18"/>
      <c r="C891" s="19"/>
      <c r="D891" s="18"/>
      <c r="E891" s="18"/>
      <c r="F891" s="18"/>
      <c r="G891" s="18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18"/>
      <c r="C892" s="19"/>
      <c r="D892" s="18"/>
      <c r="E892" s="18"/>
      <c r="F892" s="18"/>
      <c r="G892" s="18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18"/>
      <c r="C893" s="19"/>
      <c r="D893" s="18"/>
      <c r="E893" s="18"/>
      <c r="F893" s="18"/>
      <c r="G893" s="18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18"/>
      <c r="C894" s="19"/>
      <c r="D894" s="18"/>
      <c r="E894" s="18"/>
      <c r="F894" s="18"/>
      <c r="G894" s="18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18"/>
      <c r="C895" s="19"/>
      <c r="D895" s="18"/>
      <c r="E895" s="18"/>
      <c r="F895" s="18"/>
      <c r="G895" s="18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18"/>
      <c r="C896" s="19"/>
      <c r="D896" s="18"/>
      <c r="E896" s="18"/>
      <c r="F896" s="18"/>
      <c r="G896" s="18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18"/>
      <c r="C897" s="19"/>
      <c r="D897" s="18"/>
      <c r="E897" s="18"/>
      <c r="F897" s="18"/>
      <c r="G897" s="18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18"/>
      <c r="C898" s="19"/>
      <c r="D898" s="18"/>
      <c r="E898" s="18"/>
      <c r="F898" s="18"/>
      <c r="G898" s="18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18"/>
      <c r="C899" s="19"/>
      <c r="D899" s="18"/>
      <c r="E899" s="18"/>
      <c r="F899" s="18"/>
      <c r="G899" s="18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18"/>
      <c r="C900" s="19"/>
      <c r="D900" s="18"/>
      <c r="E900" s="18"/>
      <c r="F900" s="18"/>
      <c r="G900" s="18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18"/>
      <c r="C901" s="19"/>
      <c r="D901" s="18"/>
      <c r="E901" s="18"/>
      <c r="F901" s="18"/>
      <c r="G901" s="18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18"/>
      <c r="C902" s="19"/>
      <c r="D902" s="18"/>
      <c r="E902" s="18"/>
      <c r="F902" s="18"/>
      <c r="G902" s="18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18"/>
      <c r="C903" s="19"/>
      <c r="D903" s="18"/>
      <c r="E903" s="18"/>
      <c r="F903" s="18"/>
      <c r="G903" s="18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18"/>
      <c r="C904" s="19"/>
      <c r="D904" s="18"/>
      <c r="E904" s="18"/>
      <c r="F904" s="18"/>
      <c r="G904" s="18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18"/>
      <c r="C905" s="19"/>
      <c r="D905" s="18"/>
      <c r="E905" s="18"/>
      <c r="F905" s="18"/>
      <c r="G905" s="18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18"/>
      <c r="C906" s="19"/>
      <c r="D906" s="18"/>
      <c r="E906" s="18"/>
      <c r="F906" s="18"/>
      <c r="G906" s="18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18"/>
      <c r="C907" s="19"/>
      <c r="D907" s="18"/>
      <c r="E907" s="18"/>
      <c r="F907" s="18"/>
      <c r="G907" s="18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18"/>
      <c r="C908" s="19"/>
      <c r="D908" s="18"/>
      <c r="E908" s="18"/>
      <c r="F908" s="18"/>
      <c r="G908" s="18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18"/>
      <c r="C909" s="19"/>
      <c r="D909" s="18"/>
      <c r="E909" s="18"/>
      <c r="F909" s="18"/>
      <c r="G909" s="18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18"/>
      <c r="C910" s="19"/>
      <c r="D910" s="18"/>
      <c r="E910" s="18"/>
      <c r="F910" s="18"/>
      <c r="G910" s="18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18"/>
      <c r="C911" s="19"/>
      <c r="D911" s="18"/>
      <c r="E911" s="18"/>
      <c r="F911" s="18"/>
      <c r="G911" s="18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18"/>
      <c r="C912" s="19"/>
      <c r="D912" s="18"/>
      <c r="E912" s="18"/>
      <c r="F912" s="18"/>
      <c r="G912" s="18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18"/>
      <c r="C913" s="19"/>
      <c r="D913" s="18"/>
      <c r="E913" s="18"/>
      <c r="F913" s="18"/>
      <c r="G913" s="18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18"/>
      <c r="C914" s="19"/>
      <c r="D914" s="18"/>
      <c r="E914" s="18"/>
      <c r="F914" s="18"/>
      <c r="G914" s="18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18"/>
      <c r="C915" s="19"/>
      <c r="D915" s="18"/>
      <c r="E915" s="18"/>
      <c r="F915" s="18"/>
      <c r="G915" s="18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18"/>
      <c r="C916" s="19"/>
      <c r="D916" s="18"/>
      <c r="E916" s="18"/>
      <c r="F916" s="18"/>
      <c r="G916" s="18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18"/>
      <c r="C917" s="19"/>
      <c r="D917" s="18"/>
      <c r="E917" s="18"/>
      <c r="F917" s="18"/>
      <c r="G917" s="18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18"/>
      <c r="C918" s="19"/>
      <c r="D918" s="18"/>
      <c r="E918" s="18"/>
      <c r="F918" s="18"/>
      <c r="G918" s="18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18"/>
      <c r="C919" s="19"/>
      <c r="D919" s="18"/>
      <c r="E919" s="18"/>
      <c r="F919" s="18"/>
      <c r="G919" s="18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18"/>
      <c r="C920" s="19"/>
      <c r="D920" s="18"/>
      <c r="E920" s="18"/>
      <c r="F920" s="18"/>
      <c r="G920" s="18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18"/>
      <c r="C921" s="19"/>
      <c r="D921" s="18"/>
      <c r="E921" s="18"/>
      <c r="F921" s="18"/>
      <c r="G921" s="18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18"/>
      <c r="C922" s="19"/>
      <c r="D922" s="18"/>
      <c r="E922" s="18"/>
      <c r="F922" s="18"/>
      <c r="G922" s="18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18"/>
      <c r="C923" s="19"/>
      <c r="D923" s="18"/>
      <c r="E923" s="18"/>
      <c r="F923" s="18"/>
      <c r="G923" s="18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18"/>
      <c r="C924" s="19"/>
      <c r="D924" s="18"/>
      <c r="E924" s="18"/>
      <c r="F924" s="18"/>
      <c r="G924" s="18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18"/>
      <c r="C925" s="19"/>
      <c r="D925" s="18"/>
      <c r="E925" s="18"/>
      <c r="F925" s="18"/>
      <c r="G925" s="18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18"/>
      <c r="C926" s="19"/>
      <c r="D926" s="18"/>
      <c r="E926" s="18"/>
      <c r="F926" s="18"/>
      <c r="G926" s="18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18"/>
      <c r="C927" s="19"/>
      <c r="D927" s="18"/>
      <c r="E927" s="18"/>
      <c r="F927" s="18"/>
      <c r="G927" s="18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18"/>
      <c r="C928" s="19"/>
      <c r="D928" s="18"/>
      <c r="E928" s="18"/>
      <c r="F928" s="18"/>
      <c r="G928" s="18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18"/>
      <c r="C929" s="19"/>
      <c r="D929" s="18"/>
      <c r="E929" s="18"/>
      <c r="F929" s="18"/>
      <c r="G929" s="18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18"/>
      <c r="C930" s="19"/>
      <c r="D930" s="18"/>
      <c r="E930" s="18"/>
      <c r="F930" s="18"/>
      <c r="G930" s="18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18"/>
      <c r="C931" s="19"/>
      <c r="D931" s="18"/>
      <c r="E931" s="18"/>
      <c r="F931" s="18"/>
      <c r="G931" s="18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18"/>
      <c r="C932" s="19"/>
      <c r="D932" s="18"/>
      <c r="E932" s="18"/>
      <c r="F932" s="18"/>
      <c r="G932" s="18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18"/>
      <c r="C933" s="19"/>
      <c r="D933" s="18"/>
      <c r="E933" s="18"/>
      <c r="F933" s="18"/>
      <c r="G933" s="18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18"/>
      <c r="C934" s="19"/>
      <c r="D934" s="18"/>
      <c r="E934" s="18"/>
      <c r="F934" s="18"/>
      <c r="G934" s="18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18"/>
      <c r="C935" s="19"/>
      <c r="D935" s="18"/>
      <c r="E935" s="18"/>
      <c r="F935" s="18"/>
      <c r="G935" s="18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18"/>
      <c r="C936" s="19"/>
      <c r="D936" s="18"/>
      <c r="E936" s="18"/>
      <c r="F936" s="18"/>
      <c r="G936" s="18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18"/>
      <c r="C937" s="19"/>
      <c r="D937" s="18"/>
      <c r="E937" s="18"/>
      <c r="F937" s="18"/>
      <c r="G937" s="18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18"/>
      <c r="C938" s="19"/>
      <c r="D938" s="18"/>
      <c r="E938" s="18"/>
      <c r="F938" s="18"/>
      <c r="G938" s="18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18"/>
      <c r="C939" s="19"/>
      <c r="D939" s="18"/>
      <c r="E939" s="18"/>
      <c r="F939" s="18"/>
      <c r="G939" s="18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18"/>
      <c r="C940" s="19"/>
      <c r="D940" s="18"/>
      <c r="E940" s="18"/>
      <c r="F940" s="18"/>
      <c r="G940" s="18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18"/>
      <c r="C941" s="19"/>
      <c r="D941" s="18"/>
      <c r="E941" s="18"/>
      <c r="F941" s="18"/>
      <c r="G941" s="18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18"/>
      <c r="C942" s="19"/>
      <c r="D942" s="18"/>
      <c r="E942" s="18"/>
      <c r="F942" s="18"/>
      <c r="G942" s="18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18"/>
      <c r="C943" s="19"/>
      <c r="D943" s="18"/>
      <c r="E943" s="18"/>
      <c r="F943" s="18"/>
      <c r="G943" s="18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18"/>
      <c r="C944" s="19"/>
      <c r="D944" s="18"/>
      <c r="E944" s="18"/>
      <c r="F944" s="18"/>
      <c r="G944" s="18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18"/>
      <c r="C945" s="19"/>
      <c r="D945" s="18"/>
      <c r="E945" s="18"/>
      <c r="F945" s="18"/>
      <c r="G945" s="18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18"/>
      <c r="C946" s="19"/>
      <c r="D946" s="18"/>
      <c r="E946" s="18"/>
      <c r="F946" s="18"/>
      <c r="G946" s="18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18"/>
      <c r="C947" s="19"/>
      <c r="D947" s="18"/>
      <c r="E947" s="18"/>
      <c r="F947" s="18"/>
      <c r="G947" s="18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18"/>
      <c r="C948" s="19"/>
      <c r="D948" s="18"/>
      <c r="E948" s="18"/>
      <c r="F948" s="18"/>
      <c r="G948" s="18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18"/>
      <c r="C949" s="19"/>
      <c r="D949" s="18"/>
      <c r="E949" s="18"/>
      <c r="F949" s="18"/>
      <c r="G949" s="18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18"/>
      <c r="C950" s="19"/>
      <c r="D950" s="18"/>
      <c r="E950" s="18"/>
      <c r="F950" s="18"/>
      <c r="G950" s="18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18"/>
      <c r="C951" s="19"/>
      <c r="D951" s="18"/>
      <c r="E951" s="18"/>
      <c r="F951" s="18"/>
      <c r="G951" s="18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18"/>
      <c r="C952" s="19"/>
      <c r="D952" s="18"/>
      <c r="E952" s="18"/>
      <c r="F952" s="18"/>
      <c r="G952" s="18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18"/>
      <c r="C953" s="19"/>
      <c r="D953" s="18"/>
      <c r="E953" s="18"/>
      <c r="F953" s="18"/>
      <c r="G953" s="18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18"/>
      <c r="C954" s="19"/>
      <c r="D954" s="18"/>
      <c r="E954" s="18"/>
      <c r="F954" s="18"/>
      <c r="G954" s="18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18"/>
      <c r="C955" s="19"/>
      <c r="D955" s="18"/>
      <c r="E955" s="18"/>
      <c r="F955" s="18"/>
      <c r="G955" s="18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18"/>
      <c r="C956" s="19"/>
      <c r="D956" s="18"/>
      <c r="E956" s="18"/>
      <c r="F956" s="18"/>
      <c r="G956" s="18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18"/>
      <c r="C957" s="19"/>
      <c r="D957" s="18"/>
      <c r="E957" s="18"/>
      <c r="F957" s="18"/>
      <c r="G957" s="18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18"/>
      <c r="C958" s="19"/>
      <c r="D958" s="18"/>
      <c r="E958" s="18"/>
      <c r="F958" s="18"/>
      <c r="G958" s="18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18"/>
      <c r="C959" s="19"/>
      <c r="D959" s="18"/>
      <c r="E959" s="18"/>
      <c r="F959" s="18"/>
      <c r="G959" s="18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18"/>
      <c r="C960" s="19"/>
      <c r="D960" s="18"/>
      <c r="E960" s="18"/>
      <c r="F960" s="18"/>
      <c r="G960" s="18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18"/>
      <c r="C961" s="19"/>
      <c r="D961" s="18"/>
      <c r="E961" s="18"/>
      <c r="F961" s="18"/>
      <c r="G961" s="18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18"/>
      <c r="C962" s="19"/>
      <c r="D962" s="18"/>
      <c r="E962" s="18"/>
      <c r="F962" s="18"/>
      <c r="G962" s="18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18"/>
      <c r="C963" s="19"/>
      <c r="D963" s="18"/>
      <c r="E963" s="18"/>
      <c r="F963" s="18"/>
      <c r="G963" s="18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18"/>
      <c r="C964" s="19"/>
      <c r="D964" s="18"/>
      <c r="E964" s="18"/>
      <c r="F964" s="18"/>
      <c r="G964" s="18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18"/>
      <c r="C965" s="19"/>
      <c r="D965" s="18"/>
      <c r="E965" s="18"/>
      <c r="F965" s="18"/>
      <c r="G965" s="18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18"/>
      <c r="C966" s="19"/>
      <c r="D966" s="18"/>
      <c r="E966" s="18"/>
      <c r="F966" s="18"/>
      <c r="G966" s="18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18"/>
      <c r="C967" s="19"/>
      <c r="D967" s="18"/>
      <c r="E967" s="18"/>
      <c r="F967" s="18"/>
      <c r="G967" s="18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18"/>
      <c r="C968" s="19"/>
      <c r="D968" s="18"/>
      <c r="E968" s="18"/>
      <c r="F968" s="18"/>
      <c r="G968" s="18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18"/>
      <c r="C969" s="19"/>
      <c r="D969" s="18"/>
      <c r="E969" s="18"/>
      <c r="F969" s="18"/>
      <c r="G969" s="18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18"/>
      <c r="C970" s="19"/>
      <c r="D970" s="18"/>
      <c r="E970" s="18"/>
      <c r="F970" s="18"/>
      <c r="G970" s="18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18"/>
      <c r="C971" s="19"/>
      <c r="D971" s="18"/>
      <c r="E971" s="18"/>
      <c r="F971" s="18"/>
      <c r="G971" s="18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18"/>
      <c r="C972" s="19"/>
      <c r="D972" s="18"/>
      <c r="E972" s="18"/>
      <c r="F972" s="18"/>
      <c r="G972" s="18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18"/>
      <c r="C973" s="19"/>
      <c r="D973" s="18"/>
      <c r="E973" s="18"/>
      <c r="F973" s="18"/>
      <c r="G973" s="18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18"/>
      <c r="C974" s="19"/>
      <c r="D974" s="18"/>
      <c r="E974" s="18"/>
      <c r="F974" s="18"/>
      <c r="G974" s="18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18"/>
      <c r="C975" s="19"/>
      <c r="D975" s="18"/>
      <c r="E975" s="18"/>
      <c r="F975" s="18"/>
      <c r="G975" s="18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18"/>
      <c r="C976" s="19"/>
      <c r="D976" s="18"/>
      <c r="E976" s="18"/>
      <c r="F976" s="18"/>
      <c r="G976" s="18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18"/>
      <c r="C977" s="19"/>
      <c r="D977" s="18"/>
      <c r="E977" s="18"/>
      <c r="F977" s="18"/>
      <c r="G977" s="18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18"/>
      <c r="C978" s="19"/>
      <c r="D978" s="18"/>
      <c r="E978" s="18"/>
      <c r="F978" s="18"/>
      <c r="G978" s="18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18"/>
      <c r="C979" s="19"/>
      <c r="D979" s="18"/>
      <c r="E979" s="18"/>
      <c r="F979" s="18"/>
      <c r="G979" s="18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18"/>
      <c r="C980" s="19"/>
      <c r="D980" s="18"/>
      <c r="E980" s="18"/>
      <c r="F980" s="18"/>
      <c r="G980" s="18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18"/>
      <c r="C981" s="19"/>
      <c r="D981" s="18"/>
      <c r="E981" s="18"/>
      <c r="F981" s="18"/>
      <c r="G981" s="18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18"/>
      <c r="C982" s="19"/>
      <c r="D982" s="18"/>
      <c r="E982" s="18"/>
      <c r="F982" s="18"/>
      <c r="G982" s="18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18"/>
      <c r="C983" s="19"/>
      <c r="D983" s="18"/>
      <c r="E983" s="18"/>
      <c r="F983" s="18"/>
      <c r="G983" s="18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18"/>
      <c r="C984" s="19"/>
      <c r="D984" s="18"/>
      <c r="E984" s="18"/>
      <c r="F984" s="18"/>
      <c r="G984" s="18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18"/>
      <c r="C985" s="19"/>
      <c r="D985" s="18"/>
      <c r="E985" s="18"/>
      <c r="F985" s="18"/>
      <c r="G985" s="18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18"/>
      <c r="C986" s="19"/>
      <c r="D986" s="18"/>
      <c r="E986" s="18"/>
      <c r="F986" s="18"/>
      <c r="G986" s="18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18"/>
      <c r="C987" s="19"/>
      <c r="D987" s="18"/>
      <c r="E987" s="18"/>
      <c r="F987" s="18"/>
      <c r="G987" s="18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18"/>
      <c r="C988" s="19"/>
      <c r="D988" s="18"/>
      <c r="E988" s="18"/>
      <c r="F988" s="18"/>
      <c r="G988" s="18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18"/>
      <c r="C989" s="19"/>
      <c r="D989" s="18"/>
      <c r="E989" s="18"/>
      <c r="F989" s="18"/>
      <c r="G989" s="18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18"/>
      <c r="C990" s="19"/>
      <c r="D990" s="18"/>
      <c r="E990" s="18"/>
      <c r="F990" s="18"/>
      <c r="G990" s="18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18"/>
      <c r="C991" s="19"/>
      <c r="D991" s="18"/>
      <c r="E991" s="18"/>
      <c r="F991" s="18"/>
      <c r="G991" s="18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18"/>
      <c r="C992" s="19"/>
      <c r="D992" s="18"/>
      <c r="E992" s="18"/>
      <c r="F992" s="18"/>
      <c r="G992" s="18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18"/>
      <c r="C993" s="19"/>
      <c r="D993" s="18"/>
      <c r="E993" s="18"/>
      <c r="F993" s="18"/>
      <c r="G993" s="18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18"/>
      <c r="C994" s="19"/>
      <c r="D994" s="18"/>
      <c r="E994" s="18"/>
      <c r="F994" s="18"/>
      <c r="G994" s="18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18"/>
      <c r="C995" s="19"/>
      <c r="D995" s="18"/>
      <c r="E995" s="18"/>
      <c r="F995" s="18"/>
      <c r="G995" s="18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18"/>
      <c r="C996" s="19"/>
      <c r="D996" s="18"/>
      <c r="E996" s="18"/>
      <c r="F996" s="18"/>
      <c r="G996" s="18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18"/>
      <c r="C997" s="19"/>
      <c r="D997" s="18"/>
      <c r="E997" s="18"/>
      <c r="F997" s="18"/>
      <c r="G997" s="18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18"/>
      <c r="C998" s="19"/>
      <c r="D998" s="18"/>
      <c r="E998" s="18"/>
      <c r="F998" s="18"/>
      <c r="G998" s="18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18"/>
      <c r="C999" s="19"/>
      <c r="D999" s="18"/>
      <c r="E999" s="18"/>
      <c r="F999" s="18"/>
      <c r="G999" s="18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18"/>
      <c r="C1000" s="19"/>
      <c r="D1000" s="18"/>
      <c r="E1000" s="18"/>
      <c r="F1000" s="18"/>
      <c r="G1000" s="18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ataValidations>
    <dataValidation type="list" allowBlank="1" showErrorMessage="1" sqref="F2:F11">
      <formula1>"Иванов А.С.,Петров Д.В."</formula1>
    </dataValidation>
    <dataValidation type="list" allowBlank="1" showErrorMessage="1" sqref="B2:B11">
      <formula1>"СП14,СП13"</formula1>
    </dataValidation>
    <dataValidation type="list" allowBlank="1" showErrorMessage="1" sqref="D2:D11">
      <formula1>"м³,шт.,компл."</formula1>
    </dataValidation>
    <dataValidation type="list" allowBlank="1" showErrorMessage="1" sqref="G2:G11">
      <formula1>"Козлов И.М.,Смирнова Е.Н."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8.71"/>
    <col customWidth="1" min="3" max="3" width="35.29"/>
    <col customWidth="1" min="4" max="4" width="14.57"/>
    <col customWidth="1" min="5" max="5" width="13.57"/>
    <col customWidth="1" min="6" max="8" width="19.86"/>
    <col customWidth="1" min="9" max="9" width="15.29"/>
    <col customWidth="1" min="10" max="10" width="15.43"/>
    <col customWidth="1" min="11" max="11" width="15.14"/>
    <col customWidth="1" min="12" max="12" width="15.29"/>
    <col customWidth="1" min="13" max="13" width="15.0"/>
    <col customWidth="1" min="14" max="14" width="15.14"/>
    <col customWidth="1" min="15" max="15" width="14.71"/>
    <col customWidth="1" min="16" max="26" width="8.71"/>
  </cols>
  <sheetData>
    <row r="1" ht="36.0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30</v>
      </c>
      <c r="F1" s="1" t="s">
        <v>31</v>
      </c>
      <c r="G1" s="1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6">
        <v>1.0</v>
      </c>
      <c r="B2" s="6" t="s">
        <v>15</v>
      </c>
      <c r="C2" s="7" t="s">
        <v>16</v>
      </c>
      <c r="D2" s="6" t="s">
        <v>17</v>
      </c>
      <c r="E2" s="8">
        <f t="shared" ref="E2:E11" si="1">SUM(H2:O2)</f>
        <v>112</v>
      </c>
      <c r="F2" s="6" t="s">
        <v>18</v>
      </c>
      <c r="G2" s="6" t="s">
        <v>19</v>
      </c>
      <c r="H2" s="6">
        <v>15.0</v>
      </c>
      <c r="I2" s="6">
        <v>18.0</v>
      </c>
      <c r="J2" s="6">
        <v>12.0</v>
      </c>
      <c r="K2" s="6">
        <v>0.0</v>
      </c>
      <c r="L2" s="6">
        <v>20.0</v>
      </c>
      <c r="M2" s="6">
        <v>16.0</v>
      </c>
      <c r="N2" s="6">
        <v>14.0</v>
      </c>
      <c r="O2" s="6">
        <v>17.0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9">
        <v>2.0</v>
      </c>
      <c r="B3" s="9" t="s">
        <v>20</v>
      </c>
      <c r="C3" s="10" t="s">
        <v>21</v>
      </c>
      <c r="D3" s="9" t="s">
        <v>22</v>
      </c>
      <c r="E3" s="11">
        <f t="shared" si="1"/>
        <v>293</v>
      </c>
      <c r="F3" s="9" t="s">
        <v>23</v>
      </c>
      <c r="G3" s="9" t="s">
        <v>24</v>
      </c>
      <c r="H3" s="9">
        <v>40.0</v>
      </c>
      <c r="I3" s="9">
        <v>45.0</v>
      </c>
      <c r="J3" s="9">
        <v>30.0</v>
      </c>
      <c r="K3" s="9">
        <v>0.0</v>
      </c>
      <c r="L3" s="9">
        <v>50.0</v>
      </c>
      <c r="M3" s="9">
        <v>42.0</v>
      </c>
      <c r="N3" s="9">
        <v>38.0</v>
      </c>
      <c r="O3" s="9">
        <v>48.0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2">
        <v>3.0</v>
      </c>
      <c r="B4" s="12" t="s">
        <v>15</v>
      </c>
      <c r="C4" s="13" t="s">
        <v>25</v>
      </c>
      <c r="D4" s="12" t="s">
        <v>22</v>
      </c>
      <c r="E4" s="14">
        <f t="shared" si="1"/>
        <v>48</v>
      </c>
      <c r="F4" s="12" t="s">
        <v>18</v>
      </c>
      <c r="G4" s="12" t="s">
        <v>24</v>
      </c>
      <c r="H4" s="12">
        <v>6.0</v>
      </c>
      <c r="I4" s="12">
        <v>8.0</v>
      </c>
      <c r="J4" s="12">
        <v>4.0</v>
      </c>
      <c r="K4" s="12">
        <v>0.0</v>
      </c>
      <c r="L4" s="12">
        <v>10.0</v>
      </c>
      <c r="M4" s="12">
        <v>7.0</v>
      </c>
      <c r="N4" s="12">
        <v>5.0</v>
      </c>
      <c r="O4" s="12">
        <v>8.0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9">
        <v>4.0</v>
      </c>
      <c r="B5" s="9" t="s">
        <v>20</v>
      </c>
      <c r="C5" s="10" t="s">
        <v>16</v>
      </c>
      <c r="D5" s="9" t="s">
        <v>17</v>
      </c>
      <c r="E5" s="11">
        <f t="shared" si="1"/>
        <v>77</v>
      </c>
      <c r="F5" s="9" t="s">
        <v>23</v>
      </c>
      <c r="G5" s="9" t="s">
        <v>19</v>
      </c>
      <c r="H5" s="9">
        <v>10.0</v>
      </c>
      <c r="I5" s="9">
        <v>12.0</v>
      </c>
      <c r="J5" s="9">
        <v>8.0</v>
      </c>
      <c r="K5" s="9">
        <v>0.0</v>
      </c>
      <c r="L5" s="9">
        <v>14.0</v>
      </c>
      <c r="M5" s="9">
        <v>11.0</v>
      </c>
      <c r="N5" s="9">
        <v>9.0</v>
      </c>
      <c r="O5" s="9">
        <v>13.0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2">
        <v>5.0</v>
      </c>
      <c r="B6" s="12" t="s">
        <v>15</v>
      </c>
      <c r="C6" s="13" t="s">
        <v>21</v>
      </c>
      <c r="D6" s="12" t="s">
        <v>22</v>
      </c>
      <c r="E6" s="14">
        <f t="shared" si="1"/>
        <v>254</v>
      </c>
      <c r="F6" s="12" t="s">
        <v>18</v>
      </c>
      <c r="G6" s="12" t="s">
        <v>19</v>
      </c>
      <c r="H6" s="12">
        <v>35.0</v>
      </c>
      <c r="I6" s="12">
        <v>40.0</v>
      </c>
      <c r="J6" s="12">
        <v>25.0</v>
      </c>
      <c r="K6" s="12">
        <v>0.0</v>
      </c>
      <c r="L6" s="12">
        <v>44.0</v>
      </c>
      <c r="M6" s="12">
        <v>36.0</v>
      </c>
      <c r="N6" s="12">
        <v>32.0</v>
      </c>
      <c r="O6" s="12">
        <v>42.0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9">
        <v>6.0</v>
      </c>
      <c r="B7" s="9" t="s">
        <v>20</v>
      </c>
      <c r="C7" s="10" t="s">
        <v>25</v>
      </c>
      <c r="D7" s="9" t="s">
        <v>22</v>
      </c>
      <c r="E7" s="11">
        <f t="shared" si="1"/>
        <v>39</v>
      </c>
      <c r="F7" s="9" t="s">
        <v>23</v>
      </c>
      <c r="G7" s="9" t="s">
        <v>24</v>
      </c>
      <c r="H7" s="9">
        <v>5.0</v>
      </c>
      <c r="I7" s="9">
        <v>6.0</v>
      </c>
      <c r="J7" s="9">
        <v>3.0</v>
      </c>
      <c r="K7" s="9">
        <v>0.0</v>
      </c>
      <c r="L7" s="9">
        <v>8.0</v>
      </c>
      <c r="M7" s="9">
        <v>6.0</v>
      </c>
      <c r="N7" s="9">
        <v>4.0</v>
      </c>
      <c r="O7" s="9">
        <v>7.0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2">
        <v>7.0</v>
      </c>
      <c r="B8" s="12" t="s">
        <v>20</v>
      </c>
      <c r="C8" s="13" t="s">
        <v>26</v>
      </c>
      <c r="D8" s="12" t="s">
        <v>27</v>
      </c>
      <c r="E8" s="14">
        <f t="shared" si="1"/>
        <v>1</v>
      </c>
      <c r="F8" s="12" t="s">
        <v>18</v>
      </c>
      <c r="G8" s="12" t="s">
        <v>24</v>
      </c>
      <c r="H8" s="12">
        <v>0.0</v>
      </c>
      <c r="I8" s="12">
        <v>0.0</v>
      </c>
      <c r="J8" s="12">
        <v>0.0</v>
      </c>
      <c r="K8" s="12">
        <v>0.0</v>
      </c>
      <c r="L8" s="12">
        <v>1.0</v>
      </c>
      <c r="M8" s="12">
        <v>0.0</v>
      </c>
      <c r="N8" s="12">
        <v>0.0</v>
      </c>
      <c r="O8" s="12">
        <v>0.0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9">
        <v>8.0</v>
      </c>
      <c r="B9" s="9" t="s">
        <v>15</v>
      </c>
      <c r="C9" s="10" t="s">
        <v>28</v>
      </c>
      <c r="D9" s="9" t="s">
        <v>22</v>
      </c>
      <c r="E9" s="11">
        <f t="shared" si="1"/>
        <v>36</v>
      </c>
      <c r="F9" s="9" t="s">
        <v>23</v>
      </c>
      <c r="G9" s="9" t="s">
        <v>19</v>
      </c>
      <c r="H9" s="9">
        <v>4.0</v>
      </c>
      <c r="I9" s="9">
        <v>6.0</v>
      </c>
      <c r="J9" s="9">
        <v>3.0</v>
      </c>
      <c r="K9" s="9">
        <v>0.0</v>
      </c>
      <c r="L9" s="9">
        <v>8.0</v>
      </c>
      <c r="M9" s="9">
        <v>5.0</v>
      </c>
      <c r="N9" s="9">
        <v>4.0</v>
      </c>
      <c r="O9" s="9">
        <v>6.0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2">
        <v>9.0</v>
      </c>
      <c r="B10" s="12" t="s">
        <v>20</v>
      </c>
      <c r="C10" s="13" t="s">
        <v>26</v>
      </c>
      <c r="D10" s="12" t="s">
        <v>27</v>
      </c>
      <c r="E10" s="14">
        <f t="shared" si="1"/>
        <v>1</v>
      </c>
      <c r="F10" s="12" t="s">
        <v>18</v>
      </c>
      <c r="G10" s="12" t="s">
        <v>19</v>
      </c>
      <c r="H10" s="12">
        <v>0.0</v>
      </c>
      <c r="I10" s="12">
        <v>0.0</v>
      </c>
      <c r="J10" s="12">
        <v>0.0</v>
      </c>
      <c r="K10" s="12">
        <v>0.0</v>
      </c>
      <c r="L10" s="12">
        <v>0.0</v>
      </c>
      <c r="M10" s="12">
        <v>1.0</v>
      </c>
      <c r="N10" s="12">
        <v>0.0</v>
      </c>
      <c r="O10" s="12">
        <v>0.0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5">
        <v>10.0</v>
      </c>
      <c r="B11" s="15" t="s">
        <v>15</v>
      </c>
      <c r="C11" s="16" t="s">
        <v>29</v>
      </c>
      <c r="D11" s="15" t="s">
        <v>22</v>
      </c>
      <c r="E11" s="17">
        <f t="shared" si="1"/>
        <v>18</v>
      </c>
      <c r="F11" s="15" t="s">
        <v>23</v>
      </c>
      <c r="G11" s="15" t="s">
        <v>24</v>
      </c>
      <c r="H11" s="15">
        <v>2.0</v>
      </c>
      <c r="I11" s="15">
        <v>3.0</v>
      </c>
      <c r="J11" s="15">
        <v>1.0</v>
      </c>
      <c r="K11" s="15">
        <v>0.0</v>
      </c>
      <c r="L11" s="15">
        <v>4.0</v>
      </c>
      <c r="M11" s="15">
        <v>3.0</v>
      </c>
      <c r="N11" s="15">
        <v>2.0</v>
      </c>
      <c r="O11" s="15">
        <v>3.0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/>
      <c r="B12" s="18"/>
      <c r="C12" s="19"/>
      <c r="D12" s="18"/>
      <c r="E12" s="18"/>
      <c r="F12" s="18"/>
      <c r="G12" s="1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18"/>
      <c r="C13" s="19"/>
      <c r="D13" s="18"/>
      <c r="E13" s="18"/>
      <c r="F13" s="18"/>
      <c r="G13" s="1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18"/>
      <c r="C14" s="19"/>
      <c r="D14" s="18"/>
      <c r="E14" s="18"/>
      <c r="F14" s="18"/>
      <c r="G14" s="1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18"/>
      <c r="C15" s="19"/>
      <c r="D15" s="18"/>
      <c r="E15" s="18"/>
      <c r="F15" s="18"/>
      <c r="G15" s="18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18"/>
      <c r="C16" s="19"/>
      <c r="D16" s="18"/>
      <c r="E16" s="18"/>
      <c r="F16" s="18"/>
      <c r="G16" s="1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18"/>
      <c r="C17" s="19"/>
      <c r="D17" s="18"/>
      <c r="E17" s="18"/>
      <c r="F17" s="18"/>
      <c r="G17" s="1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18"/>
      <c r="C18" s="19"/>
      <c r="D18" s="18"/>
      <c r="E18" s="18"/>
      <c r="F18" s="18"/>
      <c r="G18" s="1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18"/>
      <c r="C19" s="19"/>
      <c r="D19" s="18"/>
      <c r="E19" s="18"/>
      <c r="F19" s="18"/>
      <c r="G19" s="1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18"/>
      <c r="C20" s="19"/>
      <c r="D20" s="18"/>
      <c r="E20" s="18"/>
      <c r="F20" s="18"/>
      <c r="G20" s="18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18"/>
      <c r="C21" s="19"/>
      <c r="D21" s="18"/>
      <c r="E21" s="18"/>
      <c r="F21" s="18"/>
      <c r="G21" s="1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18"/>
      <c r="C22" s="19"/>
      <c r="D22" s="18"/>
      <c r="E22" s="18"/>
      <c r="F22" s="18"/>
      <c r="G22" s="18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18"/>
      <c r="C23" s="19"/>
      <c r="D23" s="18"/>
      <c r="E23" s="18"/>
      <c r="F23" s="18"/>
      <c r="G23" s="18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18"/>
      <c r="C24" s="19"/>
      <c r="D24" s="18"/>
      <c r="E24" s="18"/>
      <c r="F24" s="18"/>
      <c r="G24" s="1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18"/>
      <c r="C25" s="19"/>
      <c r="D25" s="18"/>
      <c r="E25" s="18"/>
      <c r="F25" s="18"/>
      <c r="G25" s="1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18"/>
      <c r="C26" s="19"/>
      <c r="D26" s="18"/>
      <c r="E26" s="18"/>
      <c r="F26" s="18"/>
      <c r="G26" s="18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18"/>
      <c r="C27" s="19"/>
      <c r="D27" s="18"/>
      <c r="E27" s="18"/>
      <c r="F27" s="18"/>
      <c r="G27" s="1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18"/>
      <c r="C28" s="19"/>
      <c r="D28" s="18"/>
      <c r="E28" s="18"/>
      <c r="F28" s="18"/>
      <c r="G28" s="18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18"/>
      <c r="C29" s="19"/>
      <c r="D29" s="18"/>
      <c r="E29" s="18"/>
      <c r="F29" s="18"/>
      <c r="G29" s="18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18"/>
      <c r="C30" s="19"/>
      <c r="D30" s="18"/>
      <c r="E30" s="18"/>
      <c r="F30" s="18"/>
      <c r="G30" s="18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18"/>
      <c r="C31" s="19"/>
      <c r="D31" s="18"/>
      <c r="E31" s="18"/>
      <c r="F31" s="18"/>
      <c r="G31" s="18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18"/>
      <c r="C32" s="19"/>
      <c r="D32" s="18"/>
      <c r="E32" s="18"/>
      <c r="F32" s="18"/>
      <c r="G32" s="18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18"/>
      <c r="C33" s="19"/>
      <c r="D33" s="18"/>
      <c r="E33" s="18"/>
      <c r="F33" s="18"/>
      <c r="G33" s="18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18"/>
      <c r="C34" s="19"/>
      <c r="D34" s="18"/>
      <c r="E34" s="18"/>
      <c r="F34" s="18"/>
      <c r="G34" s="18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18"/>
      <c r="C35" s="19"/>
      <c r="D35" s="18"/>
      <c r="E35" s="18"/>
      <c r="F35" s="18"/>
      <c r="G35" s="1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18"/>
      <c r="C36" s="19"/>
      <c r="D36" s="18"/>
      <c r="E36" s="18"/>
      <c r="F36" s="18"/>
      <c r="G36" s="1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18"/>
      <c r="C37" s="19"/>
      <c r="D37" s="18"/>
      <c r="E37" s="18"/>
      <c r="F37" s="18"/>
      <c r="G37" s="18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18"/>
      <c r="C38" s="19"/>
      <c r="D38" s="18"/>
      <c r="E38" s="18"/>
      <c r="F38" s="18"/>
      <c r="G38" s="18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18"/>
      <c r="C39" s="19"/>
      <c r="D39" s="18"/>
      <c r="E39" s="18"/>
      <c r="F39" s="18"/>
      <c r="G39" s="18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18"/>
      <c r="C40" s="19"/>
      <c r="D40" s="18"/>
      <c r="E40" s="18"/>
      <c r="F40" s="18"/>
      <c r="G40" s="1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18"/>
      <c r="C41" s="19"/>
      <c r="D41" s="18"/>
      <c r="E41" s="18"/>
      <c r="F41" s="18"/>
      <c r="G41" s="18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18"/>
      <c r="C42" s="19"/>
      <c r="D42" s="18"/>
      <c r="E42" s="18"/>
      <c r="F42" s="18"/>
      <c r="G42" s="18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18"/>
      <c r="C43" s="19"/>
      <c r="D43" s="18"/>
      <c r="E43" s="18"/>
      <c r="F43" s="18"/>
      <c r="G43" s="18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18"/>
      <c r="C44" s="19"/>
      <c r="D44" s="18"/>
      <c r="E44" s="18"/>
      <c r="F44" s="18"/>
      <c r="G44" s="18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18"/>
      <c r="C45" s="19"/>
      <c r="D45" s="18"/>
      <c r="E45" s="18"/>
      <c r="F45" s="18"/>
      <c r="G45" s="1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18"/>
      <c r="C46" s="19"/>
      <c r="D46" s="18"/>
      <c r="E46" s="18"/>
      <c r="F46" s="18"/>
      <c r="G46" s="18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18"/>
      <c r="C47" s="19"/>
      <c r="D47" s="18"/>
      <c r="E47" s="18"/>
      <c r="F47" s="18"/>
      <c r="G47" s="18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18"/>
      <c r="C48" s="19"/>
      <c r="D48" s="18"/>
      <c r="E48" s="18"/>
      <c r="F48" s="18"/>
      <c r="G48" s="18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18"/>
      <c r="C49" s="19"/>
      <c r="D49" s="18"/>
      <c r="E49" s="18"/>
      <c r="F49" s="18"/>
      <c r="G49" s="18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18"/>
      <c r="C50" s="19"/>
      <c r="D50" s="18"/>
      <c r="E50" s="18"/>
      <c r="F50" s="18"/>
      <c r="G50" s="18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18"/>
      <c r="C51" s="19"/>
      <c r="D51" s="18"/>
      <c r="E51" s="18"/>
      <c r="F51" s="18"/>
      <c r="G51" s="18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18"/>
      <c r="C52" s="19"/>
      <c r="D52" s="18"/>
      <c r="E52" s="18"/>
      <c r="F52" s="18"/>
      <c r="G52" s="18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18"/>
      <c r="C53" s="19"/>
      <c r="D53" s="18"/>
      <c r="E53" s="18"/>
      <c r="F53" s="18"/>
      <c r="G53" s="18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18"/>
      <c r="C54" s="19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18"/>
      <c r="C55" s="19"/>
      <c r="D55" s="18"/>
      <c r="E55" s="18"/>
      <c r="F55" s="18"/>
      <c r="G55" s="18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18"/>
      <c r="C56" s="19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18"/>
      <c r="C57" s="19"/>
      <c r="D57" s="18"/>
      <c r="E57" s="18"/>
      <c r="F57" s="18"/>
      <c r="G57" s="1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18"/>
      <c r="C58" s="19"/>
      <c r="D58" s="18"/>
      <c r="E58" s="18"/>
      <c r="F58" s="18"/>
      <c r="G58" s="18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18"/>
      <c r="C59" s="19"/>
      <c r="D59" s="18"/>
      <c r="E59" s="18"/>
      <c r="F59" s="18"/>
      <c r="G59" s="18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18"/>
      <c r="C60" s="19"/>
      <c r="D60" s="18"/>
      <c r="E60" s="18"/>
      <c r="F60" s="18"/>
      <c r="G60" s="18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18"/>
      <c r="C61" s="19"/>
      <c r="D61" s="18"/>
      <c r="E61" s="18"/>
      <c r="F61" s="18"/>
      <c r="G61" s="18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18"/>
      <c r="C62" s="19"/>
      <c r="D62" s="18"/>
      <c r="E62" s="18"/>
      <c r="F62" s="18"/>
      <c r="G62" s="18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18"/>
      <c r="C63" s="19"/>
      <c r="D63" s="18"/>
      <c r="E63" s="18"/>
      <c r="F63" s="18"/>
      <c r="G63" s="18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18"/>
      <c r="C64" s="19"/>
      <c r="D64" s="18"/>
      <c r="E64" s="18"/>
      <c r="F64" s="18"/>
      <c r="G64" s="18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18"/>
      <c r="C65" s="19"/>
      <c r="D65" s="18"/>
      <c r="E65" s="18"/>
      <c r="F65" s="18"/>
      <c r="G65" s="18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18"/>
      <c r="C66" s="19"/>
      <c r="D66" s="18"/>
      <c r="E66" s="18"/>
      <c r="F66" s="18"/>
      <c r="G66" s="18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18"/>
      <c r="C67" s="19"/>
      <c r="D67" s="18"/>
      <c r="E67" s="18"/>
      <c r="F67" s="18"/>
      <c r="G67" s="18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18"/>
      <c r="C68" s="19"/>
      <c r="D68" s="18"/>
      <c r="E68" s="18"/>
      <c r="F68" s="18"/>
      <c r="G68" s="18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18"/>
      <c r="C69" s="19"/>
      <c r="D69" s="18"/>
      <c r="E69" s="18"/>
      <c r="F69" s="18"/>
      <c r="G69" s="18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18"/>
      <c r="C70" s="19"/>
      <c r="D70" s="18"/>
      <c r="E70" s="18"/>
      <c r="F70" s="18"/>
      <c r="G70" s="18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18"/>
      <c r="C71" s="19"/>
      <c r="D71" s="18"/>
      <c r="E71" s="18"/>
      <c r="F71" s="18"/>
      <c r="G71" s="18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18"/>
      <c r="C72" s="19"/>
      <c r="D72" s="18"/>
      <c r="E72" s="18"/>
      <c r="F72" s="18"/>
      <c r="G72" s="18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18"/>
      <c r="C73" s="19"/>
      <c r="D73" s="18"/>
      <c r="E73" s="18"/>
      <c r="F73" s="18"/>
      <c r="G73" s="18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18"/>
      <c r="C74" s="19"/>
      <c r="D74" s="18"/>
      <c r="E74" s="18"/>
      <c r="F74" s="18"/>
      <c r="G74" s="18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18"/>
      <c r="C75" s="19"/>
      <c r="D75" s="18"/>
      <c r="E75" s="18"/>
      <c r="F75" s="18"/>
      <c r="G75" s="1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18"/>
      <c r="C76" s="19"/>
      <c r="D76" s="18"/>
      <c r="E76" s="18"/>
      <c r="F76" s="18"/>
      <c r="G76" s="18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18"/>
      <c r="C77" s="19"/>
      <c r="D77" s="18"/>
      <c r="E77" s="18"/>
      <c r="F77" s="18"/>
      <c r="G77" s="18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18"/>
      <c r="C78" s="19"/>
      <c r="D78" s="18"/>
      <c r="E78" s="18"/>
      <c r="F78" s="18"/>
      <c r="G78" s="18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18"/>
      <c r="C79" s="19"/>
      <c r="D79" s="18"/>
      <c r="E79" s="18"/>
      <c r="F79" s="18"/>
      <c r="G79" s="18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18"/>
      <c r="C80" s="19"/>
      <c r="D80" s="18"/>
      <c r="E80" s="18"/>
      <c r="F80" s="18"/>
      <c r="G80" s="18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18"/>
      <c r="C81" s="19"/>
      <c r="D81" s="18"/>
      <c r="E81" s="18"/>
      <c r="F81" s="18"/>
      <c r="G81" s="18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18"/>
      <c r="C82" s="19"/>
      <c r="D82" s="18"/>
      <c r="E82" s="18"/>
      <c r="F82" s="18"/>
      <c r="G82" s="18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18"/>
      <c r="C83" s="19"/>
      <c r="D83" s="18"/>
      <c r="E83" s="18"/>
      <c r="F83" s="18"/>
      <c r="G83" s="18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18"/>
      <c r="C84" s="19"/>
      <c r="D84" s="18"/>
      <c r="E84" s="18"/>
      <c r="F84" s="18"/>
      <c r="G84" s="18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18"/>
      <c r="C85" s="19"/>
      <c r="D85" s="18"/>
      <c r="E85" s="18"/>
      <c r="F85" s="18"/>
      <c r="G85" s="18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18"/>
      <c r="C86" s="19"/>
      <c r="D86" s="18"/>
      <c r="E86" s="18"/>
      <c r="F86" s="18"/>
      <c r="G86" s="18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18"/>
      <c r="C87" s="19"/>
      <c r="D87" s="18"/>
      <c r="E87" s="18"/>
      <c r="F87" s="18"/>
      <c r="G87" s="18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18"/>
      <c r="C88" s="19"/>
      <c r="D88" s="18"/>
      <c r="E88" s="18"/>
      <c r="F88" s="18"/>
      <c r="G88" s="18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18"/>
      <c r="C89" s="19"/>
      <c r="D89" s="18"/>
      <c r="E89" s="18"/>
      <c r="F89" s="18"/>
      <c r="G89" s="18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18"/>
      <c r="C90" s="19"/>
      <c r="D90" s="18"/>
      <c r="E90" s="18"/>
      <c r="F90" s="18"/>
      <c r="G90" s="18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18"/>
      <c r="C91" s="19"/>
      <c r="D91" s="18"/>
      <c r="E91" s="18"/>
      <c r="F91" s="18"/>
      <c r="G91" s="18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18"/>
      <c r="C92" s="19"/>
      <c r="D92" s="18"/>
      <c r="E92" s="18"/>
      <c r="F92" s="18"/>
      <c r="G92" s="18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18"/>
      <c r="C93" s="19"/>
      <c r="D93" s="18"/>
      <c r="E93" s="18"/>
      <c r="F93" s="18"/>
      <c r="G93" s="18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18"/>
      <c r="C94" s="19"/>
      <c r="D94" s="18"/>
      <c r="E94" s="18"/>
      <c r="F94" s="18"/>
      <c r="G94" s="18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18"/>
      <c r="C95" s="19"/>
      <c r="D95" s="18"/>
      <c r="E95" s="18"/>
      <c r="F95" s="18"/>
      <c r="G95" s="18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18"/>
      <c r="C96" s="19"/>
      <c r="D96" s="18"/>
      <c r="E96" s="18"/>
      <c r="F96" s="18"/>
      <c r="G96" s="18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18"/>
      <c r="C97" s="19"/>
      <c r="D97" s="18"/>
      <c r="E97" s="18"/>
      <c r="F97" s="18"/>
      <c r="G97" s="18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18"/>
      <c r="C98" s="19"/>
      <c r="D98" s="18"/>
      <c r="E98" s="18"/>
      <c r="F98" s="18"/>
      <c r="G98" s="18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18"/>
      <c r="C99" s="19"/>
      <c r="D99" s="18"/>
      <c r="E99" s="18"/>
      <c r="F99" s="18"/>
      <c r="G99" s="18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18"/>
      <c r="C100" s="19"/>
      <c r="D100" s="18"/>
      <c r="E100" s="18"/>
      <c r="F100" s="18"/>
      <c r="G100" s="18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18"/>
      <c r="C101" s="19"/>
      <c r="D101" s="18"/>
      <c r="E101" s="18"/>
      <c r="F101" s="18"/>
      <c r="G101" s="18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18"/>
      <c r="C102" s="19"/>
      <c r="D102" s="18"/>
      <c r="E102" s="18"/>
      <c r="F102" s="18"/>
      <c r="G102" s="18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18"/>
      <c r="C103" s="19"/>
      <c r="D103" s="18"/>
      <c r="E103" s="18"/>
      <c r="F103" s="18"/>
      <c r="G103" s="18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18"/>
      <c r="C104" s="19"/>
      <c r="D104" s="18"/>
      <c r="E104" s="18"/>
      <c r="F104" s="18"/>
      <c r="G104" s="18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18"/>
      <c r="C105" s="19"/>
      <c r="D105" s="18"/>
      <c r="E105" s="18"/>
      <c r="F105" s="18"/>
      <c r="G105" s="18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18"/>
      <c r="C106" s="19"/>
      <c r="D106" s="18"/>
      <c r="E106" s="18"/>
      <c r="F106" s="18"/>
      <c r="G106" s="18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18"/>
      <c r="C107" s="19"/>
      <c r="D107" s="18"/>
      <c r="E107" s="18"/>
      <c r="F107" s="18"/>
      <c r="G107" s="18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18"/>
      <c r="C108" s="19"/>
      <c r="D108" s="18"/>
      <c r="E108" s="18"/>
      <c r="F108" s="18"/>
      <c r="G108" s="18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18"/>
      <c r="C109" s="19"/>
      <c r="D109" s="18"/>
      <c r="E109" s="18"/>
      <c r="F109" s="18"/>
      <c r="G109" s="18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18"/>
      <c r="C110" s="19"/>
      <c r="D110" s="18"/>
      <c r="E110" s="18"/>
      <c r="F110" s="18"/>
      <c r="G110" s="18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18"/>
      <c r="C111" s="19"/>
      <c r="D111" s="18"/>
      <c r="E111" s="18"/>
      <c r="F111" s="18"/>
      <c r="G111" s="18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18"/>
      <c r="C112" s="19"/>
      <c r="D112" s="18"/>
      <c r="E112" s="18"/>
      <c r="F112" s="18"/>
      <c r="G112" s="18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18"/>
      <c r="C113" s="19"/>
      <c r="D113" s="18"/>
      <c r="E113" s="18"/>
      <c r="F113" s="18"/>
      <c r="G113" s="18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18"/>
      <c r="C114" s="19"/>
      <c r="D114" s="18"/>
      <c r="E114" s="18"/>
      <c r="F114" s="18"/>
      <c r="G114" s="18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18"/>
      <c r="C115" s="19"/>
      <c r="D115" s="18"/>
      <c r="E115" s="18"/>
      <c r="F115" s="18"/>
      <c r="G115" s="18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18"/>
      <c r="C116" s="19"/>
      <c r="D116" s="18"/>
      <c r="E116" s="18"/>
      <c r="F116" s="18"/>
      <c r="G116" s="18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18"/>
      <c r="C117" s="19"/>
      <c r="D117" s="18"/>
      <c r="E117" s="18"/>
      <c r="F117" s="18"/>
      <c r="G117" s="18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18"/>
      <c r="C118" s="19"/>
      <c r="D118" s="18"/>
      <c r="E118" s="18"/>
      <c r="F118" s="18"/>
      <c r="G118" s="18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18"/>
      <c r="C119" s="19"/>
      <c r="D119" s="18"/>
      <c r="E119" s="18"/>
      <c r="F119" s="18"/>
      <c r="G119" s="18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18"/>
      <c r="C120" s="19"/>
      <c r="D120" s="18"/>
      <c r="E120" s="18"/>
      <c r="F120" s="18"/>
      <c r="G120" s="18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18"/>
      <c r="C121" s="19"/>
      <c r="D121" s="18"/>
      <c r="E121" s="18"/>
      <c r="F121" s="18"/>
      <c r="G121" s="18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18"/>
      <c r="C122" s="19"/>
      <c r="D122" s="18"/>
      <c r="E122" s="18"/>
      <c r="F122" s="18"/>
      <c r="G122" s="18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18"/>
      <c r="C123" s="19"/>
      <c r="D123" s="18"/>
      <c r="E123" s="18"/>
      <c r="F123" s="18"/>
      <c r="G123" s="18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18"/>
      <c r="C124" s="19"/>
      <c r="D124" s="18"/>
      <c r="E124" s="18"/>
      <c r="F124" s="18"/>
      <c r="G124" s="18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18"/>
      <c r="C125" s="19"/>
      <c r="D125" s="18"/>
      <c r="E125" s="18"/>
      <c r="F125" s="18"/>
      <c r="G125" s="18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18"/>
      <c r="C126" s="19"/>
      <c r="D126" s="18"/>
      <c r="E126" s="18"/>
      <c r="F126" s="18"/>
      <c r="G126" s="18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18"/>
      <c r="C127" s="19"/>
      <c r="D127" s="18"/>
      <c r="E127" s="18"/>
      <c r="F127" s="18"/>
      <c r="G127" s="18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18"/>
      <c r="C128" s="19"/>
      <c r="D128" s="18"/>
      <c r="E128" s="18"/>
      <c r="F128" s="18"/>
      <c r="G128" s="18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18"/>
      <c r="C129" s="19"/>
      <c r="D129" s="18"/>
      <c r="E129" s="18"/>
      <c r="F129" s="18"/>
      <c r="G129" s="18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18"/>
      <c r="C130" s="19"/>
      <c r="D130" s="18"/>
      <c r="E130" s="18"/>
      <c r="F130" s="18"/>
      <c r="G130" s="18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18"/>
      <c r="C131" s="19"/>
      <c r="D131" s="18"/>
      <c r="E131" s="18"/>
      <c r="F131" s="18"/>
      <c r="G131" s="18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18"/>
      <c r="C132" s="19"/>
      <c r="D132" s="18"/>
      <c r="E132" s="18"/>
      <c r="F132" s="18"/>
      <c r="G132" s="18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18"/>
      <c r="C133" s="19"/>
      <c r="D133" s="18"/>
      <c r="E133" s="18"/>
      <c r="F133" s="18"/>
      <c r="G133" s="18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18"/>
      <c r="C134" s="19"/>
      <c r="D134" s="18"/>
      <c r="E134" s="18"/>
      <c r="F134" s="18"/>
      <c r="G134" s="18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18"/>
      <c r="C135" s="19"/>
      <c r="D135" s="18"/>
      <c r="E135" s="18"/>
      <c r="F135" s="18"/>
      <c r="G135" s="18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18"/>
      <c r="C136" s="19"/>
      <c r="D136" s="18"/>
      <c r="E136" s="18"/>
      <c r="F136" s="18"/>
      <c r="G136" s="18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18"/>
      <c r="C137" s="19"/>
      <c r="D137" s="18"/>
      <c r="E137" s="18"/>
      <c r="F137" s="18"/>
      <c r="G137" s="18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18"/>
      <c r="C138" s="19"/>
      <c r="D138" s="18"/>
      <c r="E138" s="18"/>
      <c r="F138" s="18"/>
      <c r="G138" s="18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18"/>
      <c r="C139" s="19"/>
      <c r="D139" s="18"/>
      <c r="E139" s="18"/>
      <c r="F139" s="18"/>
      <c r="G139" s="18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18"/>
      <c r="C140" s="19"/>
      <c r="D140" s="18"/>
      <c r="E140" s="18"/>
      <c r="F140" s="18"/>
      <c r="G140" s="18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18"/>
      <c r="C141" s="19"/>
      <c r="D141" s="18"/>
      <c r="E141" s="18"/>
      <c r="F141" s="18"/>
      <c r="G141" s="18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18"/>
      <c r="C142" s="19"/>
      <c r="D142" s="18"/>
      <c r="E142" s="18"/>
      <c r="F142" s="18"/>
      <c r="G142" s="18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18"/>
      <c r="C143" s="19"/>
      <c r="D143" s="18"/>
      <c r="E143" s="18"/>
      <c r="F143" s="18"/>
      <c r="G143" s="18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18"/>
      <c r="C144" s="19"/>
      <c r="D144" s="18"/>
      <c r="E144" s="18"/>
      <c r="F144" s="18"/>
      <c r="G144" s="18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18"/>
      <c r="C145" s="19"/>
      <c r="D145" s="18"/>
      <c r="E145" s="18"/>
      <c r="F145" s="18"/>
      <c r="G145" s="18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18"/>
      <c r="C146" s="19"/>
      <c r="D146" s="18"/>
      <c r="E146" s="18"/>
      <c r="F146" s="18"/>
      <c r="G146" s="18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18"/>
      <c r="C147" s="19"/>
      <c r="D147" s="18"/>
      <c r="E147" s="18"/>
      <c r="F147" s="18"/>
      <c r="G147" s="18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18"/>
      <c r="C148" s="19"/>
      <c r="D148" s="18"/>
      <c r="E148" s="18"/>
      <c r="F148" s="18"/>
      <c r="G148" s="18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18"/>
      <c r="C149" s="19"/>
      <c r="D149" s="18"/>
      <c r="E149" s="18"/>
      <c r="F149" s="18"/>
      <c r="G149" s="18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18"/>
      <c r="C150" s="19"/>
      <c r="D150" s="18"/>
      <c r="E150" s="18"/>
      <c r="F150" s="18"/>
      <c r="G150" s="18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18"/>
      <c r="C151" s="19"/>
      <c r="D151" s="18"/>
      <c r="E151" s="18"/>
      <c r="F151" s="18"/>
      <c r="G151" s="18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18"/>
      <c r="C152" s="19"/>
      <c r="D152" s="18"/>
      <c r="E152" s="18"/>
      <c r="F152" s="18"/>
      <c r="G152" s="18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18"/>
      <c r="C153" s="19"/>
      <c r="D153" s="18"/>
      <c r="E153" s="18"/>
      <c r="F153" s="18"/>
      <c r="G153" s="18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18"/>
      <c r="C154" s="19"/>
      <c r="D154" s="18"/>
      <c r="E154" s="18"/>
      <c r="F154" s="18"/>
      <c r="G154" s="18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18"/>
      <c r="C155" s="19"/>
      <c r="D155" s="18"/>
      <c r="E155" s="18"/>
      <c r="F155" s="18"/>
      <c r="G155" s="18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18"/>
      <c r="C156" s="19"/>
      <c r="D156" s="18"/>
      <c r="E156" s="18"/>
      <c r="F156" s="18"/>
      <c r="G156" s="18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18"/>
      <c r="C157" s="19"/>
      <c r="D157" s="18"/>
      <c r="E157" s="18"/>
      <c r="F157" s="18"/>
      <c r="G157" s="18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18"/>
      <c r="C158" s="19"/>
      <c r="D158" s="18"/>
      <c r="E158" s="18"/>
      <c r="F158" s="18"/>
      <c r="G158" s="18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18"/>
      <c r="C159" s="19"/>
      <c r="D159" s="18"/>
      <c r="E159" s="18"/>
      <c r="F159" s="18"/>
      <c r="G159" s="18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18"/>
      <c r="C160" s="19"/>
      <c r="D160" s="18"/>
      <c r="E160" s="18"/>
      <c r="F160" s="18"/>
      <c r="G160" s="18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18"/>
      <c r="C161" s="19"/>
      <c r="D161" s="18"/>
      <c r="E161" s="18"/>
      <c r="F161" s="18"/>
      <c r="G161" s="18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18"/>
      <c r="C162" s="19"/>
      <c r="D162" s="18"/>
      <c r="E162" s="18"/>
      <c r="F162" s="18"/>
      <c r="G162" s="18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18"/>
      <c r="C163" s="19"/>
      <c r="D163" s="18"/>
      <c r="E163" s="18"/>
      <c r="F163" s="18"/>
      <c r="G163" s="18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18"/>
      <c r="C164" s="19"/>
      <c r="D164" s="18"/>
      <c r="E164" s="18"/>
      <c r="F164" s="18"/>
      <c r="G164" s="18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18"/>
      <c r="C165" s="19"/>
      <c r="D165" s="18"/>
      <c r="E165" s="18"/>
      <c r="F165" s="18"/>
      <c r="G165" s="18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18"/>
      <c r="C166" s="19"/>
      <c r="D166" s="18"/>
      <c r="E166" s="18"/>
      <c r="F166" s="18"/>
      <c r="G166" s="18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18"/>
      <c r="C167" s="19"/>
      <c r="D167" s="18"/>
      <c r="E167" s="18"/>
      <c r="F167" s="18"/>
      <c r="G167" s="18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18"/>
      <c r="C168" s="19"/>
      <c r="D168" s="18"/>
      <c r="E168" s="18"/>
      <c r="F168" s="18"/>
      <c r="G168" s="18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18"/>
      <c r="C169" s="19"/>
      <c r="D169" s="18"/>
      <c r="E169" s="18"/>
      <c r="F169" s="18"/>
      <c r="G169" s="18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18"/>
      <c r="C170" s="19"/>
      <c r="D170" s="18"/>
      <c r="E170" s="18"/>
      <c r="F170" s="18"/>
      <c r="G170" s="18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18"/>
      <c r="C171" s="19"/>
      <c r="D171" s="18"/>
      <c r="E171" s="18"/>
      <c r="F171" s="18"/>
      <c r="G171" s="18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18"/>
      <c r="C172" s="19"/>
      <c r="D172" s="18"/>
      <c r="E172" s="18"/>
      <c r="F172" s="18"/>
      <c r="G172" s="18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18"/>
      <c r="C173" s="19"/>
      <c r="D173" s="18"/>
      <c r="E173" s="18"/>
      <c r="F173" s="18"/>
      <c r="G173" s="18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18"/>
      <c r="C174" s="19"/>
      <c r="D174" s="18"/>
      <c r="E174" s="18"/>
      <c r="F174" s="18"/>
      <c r="G174" s="18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18"/>
      <c r="C175" s="19"/>
      <c r="D175" s="18"/>
      <c r="E175" s="18"/>
      <c r="F175" s="18"/>
      <c r="G175" s="18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18"/>
      <c r="C176" s="19"/>
      <c r="D176" s="18"/>
      <c r="E176" s="18"/>
      <c r="F176" s="18"/>
      <c r="G176" s="18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18"/>
      <c r="C177" s="19"/>
      <c r="D177" s="18"/>
      <c r="E177" s="18"/>
      <c r="F177" s="18"/>
      <c r="G177" s="18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18"/>
      <c r="C178" s="19"/>
      <c r="D178" s="18"/>
      <c r="E178" s="18"/>
      <c r="F178" s="18"/>
      <c r="G178" s="18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18"/>
      <c r="C179" s="19"/>
      <c r="D179" s="18"/>
      <c r="E179" s="18"/>
      <c r="F179" s="18"/>
      <c r="G179" s="18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18"/>
      <c r="C180" s="19"/>
      <c r="D180" s="18"/>
      <c r="E180" s="18"/>
      <c r="F180" s="18"/>
      <c r="G180" s="18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18"/>
      <c r="C181" s="19"/>
      <c r="D181" s="18"/>
      <c r="E181" s="18"/>
      <c r="F181" s="18"/>
      <c r="G181" s="18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18"/>
      <c r="C182" s="19"/>
      <c r="D182" s="18"/>
      <c r="E182" s="18"/>
      <c r="F182" s="18"/>
      <c r="G182" s="18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18"/>
      <c r="C183" s="19"/>
      <c r="D183" s="18"/>
      <c r="E183" s="18"/>
      <c r="F183" s="18"/>
      <c r="G183" s="18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18"/>
      <c r="C184" s="19"/>
      <c r="D184" s="18"/>
      <c r="E184" s="18"/>
      <c r="F184" s="18"/>
      <c r="G184" s="18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18"/>
      <c r="C185" s="19"/>
      <c r="D185" s="18"/>
      <c r="E185" s="18"/>
      <c r="F185" s="18"/>
      <c r="G185" s="18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18"/>
      <c r="C186" s="19"/>
      <c r="D186" s="18"/>
      <c r="E186" s="18"/>
      <c r="F186" s="18"/>
      <c r="G186" s="18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18"/>
      <c r="C187" s="19"/>
      <c r="D187" s="18"/>
      <c r="E187" s="18"/>
      <c r="F187" s="18"/>
      <c r="G187" s="18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18"/>
      <c r="C188" s="19"/>
      <c r="D188" s="18"/>
      <c r="E188" s="18"/>
      <c r="F188" s="18"/>
      <c r="G188" s="18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18"/>
      <c r="C189" s="19"/>
      <c r="D189" s="18"/>
      <c r="E189" s="18"/>
      <c r="F189" s="18"/>
      <c r="G189" s="18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18"/>
      <c r="C190" s="19"/>
      <c r="D190" s="18"/>
      <c r="E190" s="18"/>
      <c r="F190" s="18"/>
      <c r="G190" s="18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18"/>
      <c r="C191" s="19"/>
      <c r="D191" s="18"/>
      <c r="E191" s="18"/>
      <c r="F191" s="18"/>
      <c r="G191" s="18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18"/>
      <c r="C192" s="19"/>
      <c r="D192" s="18"/>
      <c r="E192" s="18"/>
      <c r="F192" s="18"/>
      <c r="G192" s="18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18"/>
      <c r="C193" s="19"/>
      <c r="D193" s="18"/>
      <c r="E193" s="18"/>
      <c r="F193" s="18"/>
      <c r="G193" s="18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18"/>
      <c r="C194" s="19"/>
      <c r="D194" s="18"/>
      <c r="E194" s="18"/>
      <c r="F194" s="18"/>
      <c r="G194" s="18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18"/>
      <c r="C195" s="19"/>
      <c r="D195" s="18"/>
      <c r="E195" s="18"/>
      <c r="F195" s="18"/>
      <c r="G195" s="18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18"/>
      <c r="C196" s="19"/>
      <c r="D196" s="18"/>
      <c r="E196" s="18"/>
      <c r="F196" s="18"/>
      <c r="G196" s="18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18"/>
      <c r="C197" s="19"/>
      <c r="D197" s="18"/>
      <c r="E197" s="18"/>
      <c r="F197" s="18"/>
      <c r="G197" s="18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18"/>
      <c r="C198" s="19"/>
      <c r="D198" s="18"/>
      <c r="E198" s="18"/>
      <c r="F198" s="18"/>
      <c r="G198" s="18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18"/>
      <c r="C199" s="19"/>
      <c r="D199" s="18"/>
      <c r="E199" s="18"/>
      <c r="F199" s="18"/>
      <c r="G199" s="18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18"/>
      <c r="C200" s="19"/>
      <c r="D200" s="18"/>
      <c r="E200" s="18"/>
      <c r="F200" s="18"/>
      <c r="G200" s="18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18"/>
      <c r="C201" s="19"/>
      <c r="D201" s="18"/>
      <c r="E201" s="18"/>
      <c r="F201" s="18"/>
      <c r="G201" s="18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18"/>
      <c r="C202" s="19"/>
      <c r="D202" s="18"/>
      <c r="E202" s="18"/>
      <c r="F202" s="18"/>
      <c r="G202" s="18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18"/>
      <c r="C203" s="19"/>
      <c r="D203" s="18"/>
      <c r="E203" s="18"/>
      <c r="F203" s="18"/>
      <c r="G203" s="18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18"/>
      <c r="C204" s="19"/>
      <c r="D204" s="18"/>
      <c r="E204" s="18"/>
      <c r="F204" s="18"/>
      <c r="G204" s="18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18"/>
      <c r="C205" s="19"/>
      <c r="D205" s="18"/>
      <c r="E205" s="18"/>
      <c r="F205" s="18"/>
      <c r="G205" s="18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18"/>
      <c r="C206" s="19"/>
      <c r="D206" s="18"/>
      <c r="E206" s="18"/>
      <c r="F206" s="18"/>
      <c r="G206" s="18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18"/>
      <c r="C207" s="19"/>
      <c r="D207" s="18"/>
      <c r="E207" s="18"/>
      <c r="F207" s="18"/>
      <c r="G207" s="18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18"/>
      <c r="C208" s="19"/>
      <c r="D208" s="18"/>
      <c r="E208" s="18"/>
      <c r="F208" s="18"/>
      <c r="G208" s="18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18"/>
      <c r="C209" s="19"/>
      <c r="D209" s="18"/>
      <c r="E209" s="18"/>
      <c r="F209" s="18"/>
      <c r="G209" s="18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18"/>
      <c r="C210" s="19"/>
      <c r="D210" s="18"/>
      <c r="E210" s="18"/>
      <c r="F210" s="18"/>
      <c r="G210" s="18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18"/>
      <c r="C211" s="19"/>
      <c r="D211" s="18"/>
      <c r="E211" s="18"/>
      <c r="F211" s="18"/>
      <c r="G211" s="18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18"/>
      <c r="C212" s="19"/>
      <c r="D212" s="18"/>
      <c r="E212" s="18"/>
      <c r="F212" s="18"/>
      <c r="G212" s="18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18"/>
      <c r="C213" s="19"/>
      <c r="D213" s="18"/>
      <c r="E213" s="18"/>
      <c r="F213" s="18"/>
      <c r="G213" s="18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18"/>
      <c r="C214" s="19"/>
      <c r="D214" s="18"/>
      <c r="E214" s="18"/>
      <c r="F214" s="18"/>
      <c r="G214" s="18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18"/>
      <c r="C215" s="19"/>
      <c r="D215" s="18"/>
      <c r="E215" s="18"/>
      <c r="F215" s="18"/>
      <c r="G215" s="18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18"/>
      <c r="C216" s="19"/>
      <c r="D216" s="18"/>
      <c r="E216" s="18"/>
      <c r="F216" s="18"/>
      <c r="G216" s="18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18"/>
      <c r="C217" s="19"/>
      <c r="D217" s="18"/>
      <c r="E217" s="18"/>
      <c r="F217" s="18"/>
      <c r="G217" s="18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18"/>
      <c r="C218" s="19"/>
      <c r="D218" s="18"/>
      <c r="E218" s="18"/>
      <c r="F218" s="18"/>
      <c r="G218" s="18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18"/>
      <c r="C219" s="19"/>
      <c r="D219" s="18"/>
      <c r="E219" s="18"/>
      <c r="F219" s="18"/>
      <c r="G219" s="18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18"/>
      <c r="C220" s="19"/>
      <c r="D220" s="18"/>
      <c r="E220" s="18"/>
      <c r="F220" s="18"/>
      <c r="G220" s="18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18"/>
      <c r="C221" s="19"/>
      <c r="D221" s="18"/>
      <c r="E221" s="18"/>
      <c r="F221" s="18"/>
      <c r="G221" s="18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18"/>
      <c r="C222" s="19"/>
      <c r="D222" s="18"/>
      <c r="E222" s="18"/>
      <c r="F222" s="18"/>
      <c r="G222" s="18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18"/>
      <c r="C223" s="19"/>
      <c r="D223" s="18"/>
      <c r="E223" s="18"/>
      <c r="F223" s="18"/>
      <c r="G223" s="18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18"/>
      <c r="C224" s="19"/>
      <c r="D224" s="18"/>
      <c r="E224" s="18"/>
      <c r="F224" s="18"/>
      <c r="G224" s="18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18"/>
      <c r="C225" s="19"/>
      <c r="D225" s="18"/>
      <c r="E225" s="18"/>
      <c r="F225" s="18"/>
      <c r="G225" s="18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18"/>
      <c r="C226" s="19"/>
      <c r="D226" s="18"/>
      <c r="E226" s="18"/>
      <c r="F226" s="18"/>
      <c r="G226" s="18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18"/>
      <c r="C227" s="19"/>
      <c r="D227" s="18"/>
      <c r="E227" s="18"/>
      <c r="F227" s="18"/>
      <c r="G227" s="18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18"/>
      <c r="C228" s="19"/>
      <c r="D228" s="18"/>
      <c r="E228" s="18"/>
      <c r="F228" s="18"/>
      <c r="G228" s="18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18"/>
      <c r="C229" s="19"/>
      <c r="D229" s="18"/>
      <c r="E229" s="18"/>
      <c r="F229" s="18"/>
      <c r="G229" s="18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18"/>
      <c r="C230" s="19"/>
      <c r="D230" s="18"/>
      <c r="E230" s="18"/>
      <c r="F230" s="18"/>
      <c r="G230" s="18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18"/>
      <c r="C231" s="19"/>
      <c r="D231" s="18"/>
      <c r="E231" s="18"/>
      <c r="F231" s="18"/>
      <c r="G231" s="18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18"/>
      <c r="C232" s="19"/>
      <c r="D232" s="18"/>
      <c r="E232" s="18"/>
      <c r="F232" s="18"/>
      <c r="G232" s="18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18"/>
      <c r="C233" s="19"/>
      <c r="D233" s="18"/>
      <c r="E233" s="18"/>
      <c r="F233" s="18"/>
      <c r="G233" s="18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18"/>
      <c r="C234" s="19"/>
      <c r="D234" s="18"/>
      <c r="E234" s="18"/>
      <c r="F234" s="18"/>
      <c r="G234" s="18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18"/>
      <c r="C235" s="19"/>
      <c r="D235" s="18"/>
      <c r="E235" s="18"/>
      <c r="F235" s="18"/>
      <c r="G235" s="18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18"/>
      <c r="C236" s="19"/>
      <c r="D236" s="18"/>
      <c r="E236" s="18"/>
      <c r="F236" s="18"/>
      <c r="G236" s="18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18"/>
      <c r="C237" s="19"/>
      <c r="D237" s="18"/>
      <c r="E237" s="18"/>
      <c r="F237" s="18"/>
      <c r="G237" s="18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18"/>
      <c r="C238" s="19"/>
      <c r="D238" s="18"/>
      <c r="E238" s="18"/>
      <c r="F238" s="18"/>
      <c r="G238" s="18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18"/>
      <c r="C239" s="19"/>
      <c r="D239" s="18"/>
      <c r="E239" s="18"/>
      <c r="F239" s="18"/>
      <c r="G239" s="18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18"/>
      <c r="C240" s="19"/>
      <c r="D240" s="18"/>
      <c r="E240" s="18"/>
      <c r="F240" s="18"/>
      <c r="G240" s="18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18"/>
      <c r="C241" s="19"/>
      <c r="D241" s="18"/>
      <c r="E241" s="18"/>
      <c r="F241" s="18"/>
      <c r="G241" s="18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18"/>
      <c r="C242" s="19"/>
      <c r="D242" s="18"/>
      <c r="E242" s="18"/>
      <c r="F242" s="18"/>
      <c r="G242" s="18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18"/>
      <c r="C243" s="19"/>
      <c r="D243" s="18"/>
      <c r="E243" s="18"/>
      <c r="F243" s="18"/>
      <c r="G243" s="18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18"/>
      <c r="C244" s="19"/>
      <c r="D244" s="18"/>
      <c r="E244" s="18"/>
      <c r="F244" s="18"/>
      <c r="G244" s="18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18"/>
      <c r="C245" s="19"/>
      <c r="D245" s="18"/>
      <c r="E245" s="18"/>
      <c r="F245" s="18"/>
      <c r="G245" s="18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18"/>
      <c r="C246" s="19"/>
      <c r="D246" s="18"/>
      <c r="E246" s="18"/>
      <c r="F246" s="18"/>
      <c r="G246" s="18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18"/>
      <c r="C247" s="19"/>
      <c r="D247" s="18"/>
      <c r="E247" s="18"/>
      <c r="F247" s="18"/>
      <c r="G247" s="18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18"/>
      <c r="C248" s="19"/>
      <c r="D248" s="18"/>
      <c r="E248" s="18"/>
      <c r="F248" s="18"/>
      <c r="G248" s="18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18"/>
      <c r="C249" s="19"/>
      <c r="D249" s="18"/>
      <c r="E249" s="18"/>
      <c r="F249" s="18"/>
      <c r="G249" s="18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18"/>
      <c r="C250" s="19"/>
      <c r="D250" s="18"/>
      <c r="E250" s="18"/>
      <c r="F250" s="18"/>
      <c r="G250" s="18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18"/>
      <c r="C251" s="19"/>
      <c r="D251" s="18"/>
      <c r="E251" s="18"/>
      <c r="F251" s="18"/>
      <c r="G251" s="18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18"/>
      <c r="C252" s="19"/>
      <c r="D252" s="18"/>
      <c r="E252" s="18"/>
      <c r="F252" s="18"/>
      <c r="G252" s="18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18"/>
      <c r="C253" s="19"/>
      <c r="D253" s="18"/>
      <c r="E253" s="18"/>
      <c r="F253" s="18"/>
      <c r="G253" s="18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18"/>
      <c r="C254" s="19"/>
      <c r="D254" s="18"/>
      <c r="E254" s="18"/>
      <c r="F254" s="18"/>
      <c r="G254" s="18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18"/>
      <c r="C255" s="19"/>
      <c r="D255" s="18"/>
      <c r="E255" s="18"/>
      <c r="F255" s="18"/>
      <c r="G255" s="18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18"/>
      <c r="C256" s="19"/>
      <c r="D256" s="18"/>
      <c r="E256" s="18"/>
      <c r="F256" s="18"/>
      <c r="G256" s="18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18"/>
      <c r="C257" s="19"/>
      <c r="D257" s="18"/>
      <c r="E257" s="18"/>
      <c r="F257" s="18"/>
      <c r="G257" s="18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18"/>
      <c r="C258" s="19"/>
      <c r="D258" s="18"/>
      <c r="E258" s="18"/>
      <c r="F258" s="18"/>
      <c r="G258" s="18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18"/>
      <c r="C259" s="19"/>
      <c r="D259" s="18"/>
      <c r="E259" s="18"/>
      <c r="F259" s="18"/>
      <c r="G259" s="18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18"/>
      <c r="C260" s="19"/>
      <c r="D260" s="18"/>
      <c r="E260" s="18"/>
      <c r="F260" s="18"/>
      <c r="G260" s="18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18"/>
      <c r="C261" s="19"/>
      <c r="D261" s="18"/>
      <c r="E261" s="18"/>
      <c r="F261" s="18"/>
      <c r="G261" s="18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18"/>
      <c r="C262" s="19"/>
      <c r="D262" s="18"/>
      <c r="E262" s="18"/>
      <c r="F262" s="18"/>
      <c r="G262" s="18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18"/>
      <c r="C263" s="19"/>
      <c r="D263" s="18"/>
      <c r="E263" s="18"/>
      <c r="F263" s="18"/>
      <c r="G263" s="18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18"/>
      <c r="C264" s="19"/>
      <c r="D264" s="18"/>
      <c r="E264" s="18"/>
      <c r="F264" s="18"/>
      <c r="G264" s="18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18"/>
      <c r="C265" s="19"/>
      <c r="D265" s="18"/>
      <c r="E265" s="18"/>
      <c r="F265" s="18"/>
      <c r="G265" s="18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18"/>
      <c r="C266" s="19"/>
      <c r="D266" s="18"/>
      <c r="E266" s="18"/>
      <c r="F266" s="18"/>
      <c r="G266" s="18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18"/>
      <c r="C267" s="19"/>
      <c r="D267" s="18"/>
      <c r="E267" s="18"/>
      <c r="F267" s="18"/>
      <c r="G267" s="18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18"/>
      <c r="C268" s="19"/>
      <c r="D268" s="18"/>
      <c r="E268" s="18"/>
      <c r="F268" s="18"/>
      <c r="G268" s="18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18"/>
      <c r="C269" s="19"/>
      <c r="D269" s="18"/>
      <c r="E269" s="18"/>
      <c r="F269" s="18"/>
      <c r="G269" s="18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18"/>
      <c r="C270" s="19"/>
      <c r="D270" s="18"/>
      <c r="E270" s="18"/>
      <c r="F270" s="18"/>
      <c r="G270" s="18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18"/>
      <c r="C271" s="19"/>
      <c r="D271" s="18"/>
      <c r="E271" s="18"/>
      <c r="F271" s="18"/>
      <c r="G271" s="18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18"/>
      <c r="C272" s="19"/>
      <c r="D272" s="18"/>
      <c r="E272" s="18"/>
      <c r="F272" s="18"/>
      <c r="G272" s="18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18"/>
      <c r="C273" s="19"/>
      <c r="D273" s="18"/>
      <c r="E273" s="18"/>
      <c r="F273" s="18"/>
      <c r="G273" s="18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18"/>
      <c r="C274" s="19"/>
      <c r="D274" s="18"/>
      <c r="E274" s="18"/>
      <c r="F274" s="18"/>
      <c r="G274" s="18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18"/>
      <c r="C275" s="19"/>
      <c r="D275" s="18"/>
      <c r="E275" s="18"/>
      <c r="F275" s="18"/>
      <c r="G275" s="18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18"/>
      <c r="C276" s="19"/>
      <c r="D276" s="18"/>
      <c r="E276" s="18"/>
      <c r="F276" s="18"/>
      <c r="G276" s="18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18"/>
      <c r="C277" s="19"/>
      <c r="D277" s="18"/>
      <c r="E277" s="18"/>
      <c r="F277" s="18"/>
      <c r="G277" s="18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18"/>
      <c r="C278" s="19"/>
      <c r="D278" s="18"/>
      <c r="E278" s="18"/>
      <c r="F278" s="18"/>
      <c r="G278" s="18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18"/>
      <c r="C279" s="19"/>
      <c r="D279" s="18"/>
      <c r="E279" s="18"/>
      <c r="F279" s="18"/>
      <c r="G279" s="18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18"/>
      <c r="C280" s="19"/>
      <c r="D280" s="18"/>
      <c r="E280" s="18"/>
      <c r="F280" s="18"/>
      <c r="G280" s="18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18"/>
      <c r="C281" s="19"/>
      <c r="D281" s="18"/>
      <c r="E281" s="18"/>
      <c r="F281" s="18"/>
      <c r="G281" s="18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18"/>
      <c r="C282" s="19"/>
      <c r="D282" s="18"/>
      <c r="E282" s="18"/>
      <c r="F282" s="18"/>
      <c r="G282" s="18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18"/>
      <c r="C283" s="19"/>
      <c r="D283" s="18"/>
      <c r="E283" s="18"/>
      <c r="F283" s="18"/>
      <c r="G283" s="18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18"/>
      <c r="C284" s="19"/>
      <c r="D284" s="18"/>
      <c r="E284" s="18"/>
      <c r="F284" s="18"/>
      <c r="G284" s="18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18"/>
      <c r="C285" s="19"/>
      <c r="D285" s="18"/>
      <c r="E285" s="18"/>
      <c r="F285" s="18"/>
      <c r="G285" s="18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18"/>
      <c r="C286" s="19"/>
      <c r="D286" s="18"/>
      <c r="E286" s="18"/>
      <c r="F286" s="18"/>
      <c r="G286" s="18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18"/>
      <c r="C287" s="19"/>
      <c r="D287" s="18"/>
      <c r="E287" s="18"/>
      <c r="F287" s="18"/>
      <c r="G287" s="18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18"/>
      <c r="C288" s="19"/>
      <c r="D288" s="18"/>
      <c r="E288" s="18"/>
      <c r="F288" s="18"/>
      <c r="G288" s="18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18"/>
      <c r="C289" s="19"/>
      <c r="D289" s="18"/>
      <c r="E289" s="18"/>
      <c r="F289" s="18"/>
      <c r="G289" s="18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18"/>
      <c r="C290" s="19"/>
      <c r="D290" s="18"/>
      <c r="E290" s="18"/>
      <c r="F290" s="18"/>
      <c r="G290" s="18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18"/>
      <c r="C291" s="19"/>
      <c r="D291" s="18"/>
      <c r="E291" s="18"/>
      <c r="F291" s="18"/>
      <c r="G291" s="18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18"/>
      <c r="C292" s="19"/>
      <c r="D292" s="18"/>
      <c r="E292" s="18"/>
      <c r="F292" s="18"/>
      <c r="G292" s="18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18"/>
      <c r="C293" s="19"/>
      <c r="D293" s="18"/>
      <c r="E293" s="18"/>
      <c r="F293" s="18"/>
      <c r="G293" s="18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18"/>
      <c r="C294" s="19"/>
      <c r="D294" s="18"/>
      <c r="E294" s="18"/>
      <c r="F294" s="18"/>
      <c r="G294" s="18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18"/>
      <c r="C295" s="19"/>
      <c r="D295" s="18"/>
      <c r="E295" s="18"/>
      <c r="F295" s="18"/>
      <c r="G295" s="18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18"/>
      <c r="C296" s="19"/>
      <c r="D296" s="18"/>
      <c r="E296" s="18"/>
      <c r="F296" s="18"/>
      <c r="G296" s="18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18"/>
      <c r="C297" s="19"/>
      <c r="D297" s="18"/>
      <c r="E297" s="18"/>
      <c r="F297" s="18"/>
      <c r="G297" s="18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18"/>
      <c r="C298" s="19"/>
      <c r="D298" s="18"/>
      <c r="E298" s="18"/>
      <c r="F298" s="18"/>
      <c r="G298" s="18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18"/>
      <c r="C299" s="19"/>
      <c r="D299" s="18"/>
      <c r="E299" s="18"/>
      <c r="F299" s="18"/>
      <c r="G299" s="18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18"/>
      <c r="C300" s="19"/>
      <c r="D300" s="18"/>
      <c r="E300" s="18"/>
      <c r="F300" s="18"/>
      <c r="G300" s="18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18"/>
      <c r="C301" s="19"/>
      <c r="D301" s="18"/>
      <c r="E301" s="18"/>
      <c r="F301" s="18"/>
      <c r="G301" s="18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18"/>
      <c r="C302" s="19"/>
      <c r="D302" s="18"/>
      <c r="E302" s="18"/>
      <c r="F302" s="18"/>
      <c r="G302" s="18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18"/>
      <c r="C303" s="19"/>
      <c r="D303" s="18"/>
      <c r="E303" s="18"/>
      <c r="F303" s="18"/>
      <c r="G303" s="18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18"/>
      <c r="C304" s="19"/>
      <c r="D304" s="18"/>
      <c r="E304" s="18"/>
      <c r="F304" s="18"/>
      <c r="G304" s="18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18"/>
      <c r="C305" s="19"/>
      <c r="D305" s="18"/>
      <c r="E305" s="18"/>
      <c r="F305" s="18"/>
      <c r="G305" s="18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18"/>
      <c r="C306" s="19"/>
      <c r="D306" s="18"/>
      <c r="E306" s="18"/>
      <c r="F306" s="18"/>
      <c r="G306" s="18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18"/>
      <c r="C307" s="19"/>
      <c r="D307" s="18"/>
      <c r="E307" s="18"/>
      <c r="F307" s="18"/>
      <c r="G307" s="18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18"/>
      <c r="C308" s="19"/>
      <c r="D308" s="18"/>
      <c r="E308" s="18"/>
      <c r="F308" s="18"/>
      <c r="G308" s="18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18"/>
      <c r="C309" s="19"/>
      <c r="D309" s="18"/>
      <c r="E309" s="18"/>
      <c r="F309" s="18"/>
      <c r="G309" s="18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18"/>
      <c r="C310" s="19"/>
      <c r="D310" s="18"/>
      <c r="E310" s="18"/>
      <c r="F310" s="18"/>
      <c r="G310" s="18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18"/>
      <c r="C311" s="19"/>
      <c r="D311" s="18"/>
      <c r="E311" s="18"/>
      <c r="F311" s="18"/>
      <c r="G311" s="18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18"/>
      <c r="C312" s="19"/>
      <c r="D312" s="18"/>
      <c r="E312" s="18"/>
      <c r="F312" s="18"/>
      <c r="G312" s="18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18"/>
      <c r="C313" s="19"/>
      <c r="D313" s="18"/>
      <c r="E313" s="18"/>
      <c r="F313" s="18"/>
      <c r="G313" s="18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18"/>
      <c r="C314" s="19"/>
      <c r="D314" s="18"/>
      <c r="E314" s="18"/>
      <c r="F314" s="18"/>
      <c r="G314" s="18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18"/>
      <c r="C315" s="19"/>
      <c r="D315" s="18"/>
      <c r="E315" s="18"/>
      <c r="F315" s="18"/>
      <c r="G315" s="18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18"/>
      <c r="C316" s="19"/>
      <c r="D316" s="18"/>
      <c r="E316" s="18"/>
      <c r="F316" s="18"/>
      <c r="G316" s="18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18"/>
      <c r="C317" s="19"/>
      <c r="D317" s="18"/>
      <c r="E317" s="18"/>
      <c r="F317" s="18"/>
      <c r="G317" s="18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18"/>
      <c r="C318" s="19"/>
      <c r="D318" s="18"/>
      <c r="E318" s="18"/>
      <c r="F318" s="18"/>
      <c r="G318" s="18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18"/>
      <c r="C319" s="19"/>
      <c r="D319" s="18"/>
      <c r="E319" s="18"/>
      <c r="F319" s="18"/>
      <c r="G319" s="18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18"/>
      <c r="C320" s="19"/>
      <c r="D320" s="18"/>
      <c r="E320" s="18"/>
      <c r="F320" s="18"/>
      <c r="G320" s="18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18"/>
      <c r="C321" s="19"/>
      <c r="D321" s="18"/>
      <c r="E321" s="18"/>
      <c r="F321" s="18"/>
      <c r="G321" s="18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18"/>
      <c r="C322" s="19"/>
      <c r="D322" s="18"/>
      <c r="E322" s="18"/>
      <c r="F322" s="18"/>
      <c r="G322" s="18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18"/>
      <c r="C323" s="19"/>
      <c r="D323" s="18"/>
      <c r="E323" s="18"/>
      <c r="F323" s="18"/>
      <c r="G323" s="18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18"/>
      <c r="C324" s="19"/>
      <c r="D324" s="18"/>
      <c r="E324" s="18"/>
      <c r="F324" s="18"/>
      <c r="G324" s="18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18"/>
      <c r="C325" s="19"/>
      <c r="D325" s="18"/>
      <c r="E325" s="18"/>
      <c r="F325" s="18"/>
      <c r="G325" s="18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18"/>
      <c r="C326" s="19"/>
      <c r="D326" s="18"/>
      <c r="E326" s="18"/>
      <c r="F326" s="18"/>
      <c r="G326" s="18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18"/>
      <c r="C327" s="19"/>
      <c r="D327" s="18"/>
      <c r="E327" s="18"/>
      <c r="F327" s="18"/>
      <c r="G327" s="18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18"/>
      <c r="C328" s="19"/>
      <c r="D328" s="18"/>
      <c r="E328" s="18"/>
      <c r="F328" s="18"/>
      <c r="G328" s="1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18"/>
      <c r="C329" s="19"/>
      <c r="D329" s="18"/>
      <c r="E329" s="18"/>
      <c r="F329" s="18"/>
      <c r="G329" s="1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18"/>
      <c r="C330" s="19"/>
      <c r="D330" s="18"/>
      <c r="E330" s="18"/>
      <c r="F330" s="18"/>
      <c r="G330" s="1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18"/>
      <c r="C331" s="19"/>
      <c r="D331" s="18"/>
      <c r="E331" s="18"/>
      <c r="F331" s="18"/>
      <c r="G331" s="1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18"/>
      <c r="C332" s="19"/>
      <c r="D332" s="18"/>
      <c r="E332" s="18"/>
      <c r="F332" s="18"/>
      <c r="G332" s="1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18"/>
      <c r="C333" s="19"/>
      <c r="D333" s="18"/>
      <c r="E333" s="18"/>
      <c r="F333" s="18"/>
      <c r="G333" s="1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18"/>
      <c r="C334" s="19"/>
      <c r="D334" s="18"/>
      <c r="E334" s="18"/>
      <c r="F334" s="18"/>
      <c r="G334" s="1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18"/>
      <c r="C335" s="19"/>
      <c r="D335" s="18"/>
      <c r="E335" s="18"/>
      <c r="F335" s="18"/>
      <c r="G335" s="1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18"/>
      <c r="C336" s="19"/>
      <c r="D336" s="18"/>
      <c r="E336" s="18"/>
      <c r="F336" s="18"/>
      <c r="G336" s="1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18"/>
      <c r="C337" s="19"/>
      <c r="D337" s="18"/>
      <c r="E337" s="18"/>
      <c r="F337" s="18"/>
      <c r="G337" s="1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18"/>
      <c r="C338" s="19"/>
      <c r="D338" s="18"/>
      <c r="E338" s="18"/>
      <c r="F338" s="18"/>
      <c r="G338" s="1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18"/>
      <c r="C339" s="19"/>
      <c r="D339" s="18"/>
      <c r="E339" s="18"/>
      <c r="F339" s="18"/>
      <c r="G339" s="1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18"/>
      <c r="C340" s="19"/>
      <c r="D340" s="18"/>
      <c r="E340" s="18"/>
      <c r="F340" s="18"/>
      <c r="G340" s="1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18"/>
      <c r="C341" s="19"/>
      <c r="D341" s="18"/>
      <c r="E341" s="18"/>
      <c r="F341" s="18"/>
      <c r="G341" s="1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18"/>
      <c r="C342" s="19"/>
      <c r="D342" s="18"/>
      <c r="E342" s="18"/>
      <c r="F342" s="18"/>
      <c r="G342" s="1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18"/>
      <c r="C343" s="19"/>
      <c r="D343" s="18"/>
      <c r="E343" s="18"/>
      <c r="F343" s="18"/>
      <c r="G343" s="1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18"/>
      <c r="C344" s="19"/>
      <c r="D344" s="18"/>
      <c r="E344" s="18"/>
      <c r="F344" s="18"/>
      <c r="G344" s="1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18"/>
      <c r="C345" s="19"/>
      <c r="D345" s="18"/>
      <c r="E345" s="18"/>
      <c r="F345" s="18"/>
      <c r="G345" s="1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18"/>
      <c r="C346" s="19"/>
      <c r="D346" s="18"/>
      <c r="E346" s="18"/>
      <c r="F346" s="18"/>
      <c r="G346" s="1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18"/>
      <c r="C347" s="19"/>
      <c r="D347" s="18"/>
      <c r="E347" s="18"/>
      <c r="F347" s="18"/>
      <c r="G347" s="1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18"/>
      <c r="C348" s="19"/>
      <c r="D348" s="18"/>
      <c r="E348" s="18"/>
      <c r="F348" s="18"/>
      <c r="G348" s="1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18"/>
      <c r="C349" s="19"/>
      <c r="D349" s="18"/>
      <c r="E349" s="18"/>
      <c r="F349" s="18"/>
      <c r="G349" s="1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18"/>
      <c r="C350" s="19"/>
      <c r="D350" s="18"/>
      <c r="E350" s="18"/>
      <c r="F350" s="18"/>
      <c r="G350" s="1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18"/>
      <c r="C351" s="19"/>
      <c r="D351" s="18"/>
      <c r="E351" s="18"/>
      <c r="F351" s="18"/>
      <c r="G351" s="1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18"/>
      <c r="C352" s="19"/>
      <c r="D352" s="18"/>
      <c r="E352" s="18"/>
      <c r="F352" s="18"/>
      <c r="G352" s="1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18"/>
      <c r="C353" s="19"/>
      <c r="D353" s="18"/>
      <c r="E353" s="18"/>
      <c r="F353" s="18"/>
      <c r="G353" s="1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18"/>
      <c r="C354" s="19"/>
      <c r="D354" s="18"/>
      <c r="E354" s="18"/>
      <c r="F354" s="18"/>
      <c r="G354" s="1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18"/>
      <c r="C355" s="19"/>
      <c r="D355" s="18"/>
      <c r="E355" s="18"/>
      <c r="F355" s="18"/>
      <c r="G355" s="1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18"/>
      <c r="C356" s="19"/>
      <c r="D356" s="18"/>
      <c r="E356" s="18"/>
      <c r="F356" s="18"/>
      <c r="G356" s="1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18"/>
      <c r="C357" s="19"/>
      <c r="D357" s="18"/>
      <c r="E357" s="18"/>
      <c r="F357" s="18"/>
      <c r="G357" s="1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18"/>
      <c r="C358" s="19"/>
      <c r="D358" s="18"/>
      <c r="E358" s="18"/>
      <c r="F358" s="18"/>
      <c r="G358" s="1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18"/>
      <c r="C359" s="19"/>
      <c r="D359" s="18"/>
      <c r="E359" s="18"/>
      <c r="F359" s="18"/>
      <c r="G359" s="1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18"/>
      <c r="C360" s="19"/>
      <c r="D360" s="18"/>
      <c r="E360" s="18"/>
      <c r="F360" s="18"/>
      <c r="G360" s="1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18"/>
      <c r="C361" s="19"/>
      <c r="D361" s="18"/>
      <c r="E361" s="18"/>
      <c r="F361" s="18"/>
      <c r="G361" s="1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18"/>
      <c r="C362" s="19"/>
      <c r="D362" s="18"/>
      <c r="E362" s="18"/>
      <c r="F362" s="18"/>
      <c r="G362" s="1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18"/>
      <c r="C363" s="19"/>
      <c r="D363" s="18"/>
      <c r="E363" s="18"/>
      <c r="F363" s="18"/>
      <c r="G363" s="1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18"/>
      <c r="C364" s="19"/>
      <c r="D364" s="18"/>
      <c r="E364" s="18"/>
      <c r="F364" s="18"/>
      <c r="G364" s="1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18"/>
      <c r="C365" s="19"/>
      <c r="D365" s="18"/>
      <c r="E365" s="18"/>
      <c r="F365" s="18"/>
      <c r="G365" s="1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18"/>
      <c r="C366" s="19"/>
      <c r="D366" s="18"/>
      <c r="E366" s="18"/>
      <c r="F366" s="18"/>
      <c r="G366" s="1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18"/>
      <c r="C367" s="19"/>
      <c r="D367" s="18"/>
      <c r="E367" s="18"/>
      <c r="F367" s="18"/>
      <c r="G367" s="1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18"/>
      <c r="C368" s="19"/>
      <c r="D368" s="18"/>
      <c r="E368" s="18"/>
      <c r="F368" s="18"/>
      <c r="G368" s="1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18"/>
      <c r="C369" s="19"/>
      <c r="D369" s="18"/>
      <c r="E369" s="18"/>
      <c r="F369" s="18"/>
      <c r="G369" s="1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18"/>
      <c r="C370" s="19"/>
      <c r="D370" s="18"/>
      <c r="E370" s="18"/>
      <c r="F370" s="18"/>
      <c r="G370" s="1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18"/>
      <c r="C371" s="19"/>
      <c r="D371" s="18"/>
      <c r="E371" s="18"/>
      <c r="F371" s="18"/>
      <c r="G371" s="1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18"/>
      <c r="C372" s="19"/>
      <c r="D372" s="18"/>
      <c r="E372" s="18"/>
      <c r="F372" s="18"/>
      <c r="G372" s="1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18"/>
      <c r="C373" s="19"/>
      <c r="D373" s="18"/>
      <c r="E373" s="18"/>
      <c r="F373" s="18"/>
      <c r="G373" s="1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18"/>
      <c r="C374" s="19"/>
      <c r="D374" s="18"/>
      <c r="E374" s="18"/>
      <c r="F374" s="18"/>
      <c r="G374" s="1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18"/>
      <c r="C375" s="19"/>
      <c r="D375" s="18"/>
      <c r="E375" s="18"/>
      <c r="F375" s="18"/>
      <c r="G375" s="1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18"/>
      <c r="C376" s="19"/>
      <c r="D376" s="18"/>
      <c r="E376" s="18"/>
      <c r="F376" s="18"/>
      <c r="G376" s="1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18"/>
      <c r="C377" s="19"/>
      <c r="D377" s="18"/>
      <c r="E377" s="18"/>
      <c r="F377" s="18"/>
      <c r="G377" s="1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18"/>
      <c r="C378" s="19"/>
      <c r="D378" s="18"/>
      <c r="E378" s="18"/>
      <c r="F378" s="18"/>
      <c r="G378" s="1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18"/>
      <c r="C379" s="19"/>
      <c r="D379" s="18"/>
      <c r="E379" s="18"/>
      <c r="F379" s="18"/>
      <c r="G379" s="1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18"/>
      <c r="C380" s="19"/>
      <c r="D380" s="18"/>
      <c r="E380" s="18"/>
      <c r="F380" s="18"/>
      <c r="G380" s="1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18"/>
      <c r="C381" s="19"/>
      <c r="D381" s="18"/>
      <c r="E381" s="18"/>
      <c r="F381" s="18"/>
      <c r="G381" s="1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18"/>
      <c r="C382" s="19"/>
      <c r="D382" s="18"/>
      <c r="E382" s="18"/>
      <c r="F382" s="18"/>
      <c r="G382" s="1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18"/>
      <c r="C383" s="19"/>
      <c r="D383" s="18"/>
      <c r="E383" s="18"/>
      <c r="F383" s="18"/>
      <c r="G383" s="1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18"/>
      <c r="C384" s="19"/>
      <c r="D384" s="18"/>
      <c r="E384" s="18"/>
      <c r="F384" s="18"/>
      <c r="G384" s="1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18"/>
      <c r="C385" s="19"/>
      <c r="D385" s="18"/>
      <c r="E385" s="18"/>
      <c r="F385" s="18"/>
      <c r="G385" s="1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18"/>
      <c r="C386" s="19"/>
      <c r="D386" s="18"/>
      <c r="E386" s="18"/>
      <c r="F386" s="18"/>
      <c r="G386" s="1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18"/>
      <c r="C387" s="19"/>
      <c r="D387" s="18"/>
      <c r="E387" s="18"/>
      <c r="F387" s="18"/>
      <c r="G387" s="1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18"/>
      <c r="C388" s="19"/>
      <c r="D388" s="18"/>
      <c r="E388" s="18"/>
      <c r="F388" s="18"/>
      <c r="G388" s="1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18"/>
      <c r="C389" s="19"/>
      <c r="D389" s="18"/>
      <c r="E389" s="18"/>
      <c r="F389" s="18"/>
      <c r="G389" s="1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18"/>
      <c r="C390" s="19"/>
      <c r="D390" s="18"/>
      <c r="E390" s="18"/>
      <c r="F390" s="18"/>
      <c r="G390" s="1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18"/>
      <c r="C391" s="19"/>
      <c r="D391" s="18"/>
      <c r="E391" s="18"/>
      <c r="F391" s="18"/>
      <c r="G391" s="1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18"/>
      <c r="C392" s="19"/>
      <c r="D392" s="18"/>
      <c r="E392" s="18"/>
      <c r="F392" s="18"/>
      <c r="G392" s="1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18"/>
      <c r="C393" s="19"/>
      <c r="D393" s="18"/>
      <c r="E393" s="18"/>
      <c r="F393" s="18"/>
      <c r="G393" s="1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18"/>
      <c r="C394" s="19"/>
      <c r="D394" s="18"/>
      <c r="E394" s="18"/>
      <c r="F394" s="18"/>
      <c r="G394" s="1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18"/>
      <c r="C395" s="19"/>
      <c r="D395" s="18"/>
      <c r="E395" s="18"/>
      <c r="F395" s="18"/>
      <c r="G395" s="1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18"/>
      <c r="C396" s="19"/>
      <c r="D396" s="18"/>
      <c r="E396" s="18"/>
      <c r="F396" s="18"/>
      <c r="G396" s="1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18"/>
      <c r="C397" s="19"/>
      <c r="D397" s="18"/>
      <c r="E397" s="18"/>
      <c r="F397" s="18"/>
      <c r="G397" s="1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18"/>
      <c r="C398" s="19"/>
      <c r="D398" s="18"/>
      <c r="E398" s="18"/>
      <c r="F398" s="18"/>
      <c r="G398" s="1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18"/>
      <c r="C399" s="19"/>
      <c r="D399" s="18"/>
      <c r="E399" s="18"/>
      <c r="F399" s="18"/>
      <c r="G399" s="1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18"/>
      <c r="C400" s="19"/>
      <c r="D400" s="18"/>
      <c r="E400" s="18"/>
      <c r="F400" s="18"/>
      <c r="G400" s="1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18"/>
      <c r="C401" s="19"/>
      <c r="D401" s="18"/>
      <c r="E401" s="18"/>
      <c r="F401" s="18"/>
      <c r="G401" s="1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18"/>
      <c r="C402" s="19"/>
      <c r="D402" s="18"/>
      <c r="E402" s="18"/>
      <c r="F402" s="18"/>
      <c r="G402" s="1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18"/>
      <c r="C403" s="19"/>
      <c r="D403" s="18"/>
      <c r="E403" s="18"/>
      <c r="F403" s="18"/>
      <c r="G403" s="1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18"/>
      <c r="C404" s="19"/>
      <c r="D404" s="18"/>
      <c r="E404" s="18"/>
      <c r="F404" s="18"/>
      <c r="G404" s="1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18"/>
      <c r="C405" s="19"/>
      <c r="D405" s="18"/>
      <c r="E405" s="18"/>
      <c r="F405" s="18"/>
      <c r="G405" s="1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18"/>
      <c r="C406" s="19"/>
      <c r="D406" s="18"/>
      <c r="E406" s="18"/>
      <c r="F406" s="18"/>
      <c r="G406" s="1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18"/>
      <c r="C407" s="19"/>
      <c r="D407" s="18"/>
      <c r="E407" s="18"/>
      <c r="F407" s="18"/>
      <c r="G407" s="1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18"/>
      <c r="C408" s="19"/>
      <c r="D408" s="18"/>
      <c r="E408" s="18"/>
      <c r="F408" s="18"/>
      <c r="G408" s="1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18"/>
      <c r="C409" s="19"/>
      <c r="D409" s="18"/>
      <c r="E409" s="18"/>
      <c r="F409" s="18"/>
      <c r="G409" s="1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18"/>
      <c r="C410" s="19"/>
      <c r="D410" s="18"/>
      <c r="E410" s="18"/>
      <c r="F410" s="18"/>
      <c r="G410" s="1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18"/>
      <c r="C411" s="19"/>
      <c r="D411" s="18"/>
      <c r="E411" s="18"/>
      <c r="F411" s="18"/>
      <c r="G411" s="1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18"/>
      <c r="C412" s="19"/>
      <c r="D412" s="18"/>
      <c r="E412" s="18"/>
      <c r="F412" s="18"/>
      <c r="G412" s="1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18"/>
      <c r="C413" s="19"/>
      <c r="D413" s="18"/>
      <c r="E413" s="18"/>
      <c r="F413" s="18"/>
      <c r="G413" s="1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18"/>
      <c r="C414" s="19"/>
      <c r="D414" s="18"/>
      <c r="E414" s="18"/>
      <c r="F414" s="18"/>
      <c r="G414" s="1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18"/>
      <c r="C415" s="19"/>
      <c r="D415" s="18"/>
      <c r="E415" s="18"/>
      <c r="F415" s="18"/>
      <c r="G415" s="1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18"/>
      <c r="C416" s="19"/>
      <c r="D416" s="18"/>
      <c r="E416" s="18"/>
      <c r="F416" s="18"/>
      <c r="G416" s="1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18"/>
      <c r="C417" s="19"/>
      <c r="D417" s="18"/>
      <c r="E417" s="18"/>
      <c r="F417" s="18"/>
      <c r="G417" s="1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18"/>
      <c r="C418" s="19"/>
      <c r="D418" s="18"/>
      <c r="E418" s="18"/>
      <c r="F418" s="18"/>
      <c r="G418" s="1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18"/>
      <c r="C419" s="19"/>
      <c r="D419" s="18"/>
      <c r="E419" s="18"/>
      <c r="F419" s="18"/>
      <c r="G419" s="1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18"/>
      <c r="C420" s="19"/>
      <c r="D420" s="18"/>
      <c r="E420" s="18"/>
      <c r="F420" s="18"/>
      <c r="G420" s="1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18"/>
      <c r="C421" s="19"/>
      <c r="D421" s="18"/>
      <c r="E421" s="18"/>
      <c r="F421" s="18"/>
      <c r="G421" s="1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18"/>
      <c r="C422" s="19"/>
      <c r="D422" s="18"/>
      <c r="E422" s="18"/>
      <c r="F422" s="18"/>
      <c r="G422" s="1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18"/>
      <c r="C423" s="19"/>
      <c r="D423" s="18"/>
      <c r="E423" s="18"/>
      <c r="F423" s="18"/>
      <c r="G423" s="1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18"/>
      <c r="C424" s="19"/>
      <c r="D424" s="18"/>
      <c r="E424" s="18"/>
      <c r="F424" s="18"/>
      <c r="G424" s="1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18"/>
      <c r="C425" s="19"/>
      <c r="D425" s="18"/>
      <c r="E425" s="18"/>
      <c r="F425" s="18"/>
      <c r="G425" s="1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18"/>
      <c r="C426" s="19"/>
      <c r="D426" s="18"/>
      <c r="E426" s="18"/>
      <c r="F426" s="18"/>
      <c r="G426" s="1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18"/>
      <c r="C427" s="19"/>
      <c r="D427" s="18"/>
      <c r="E427" s="18"/>
      <c r="F427" s="18"/>
      <c r="G427" s="1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18"/>
      <c r="C428" s="19"/>
      <c r="D428" s="18"/>
      <c r="E428" s="18"/>
      <c r="F428" s="18"/>
      <c r="G428" s="1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18"/>
      <c r="C429" s="19"/>
      <c r="D429" s="18"/>
      <c r="E429" s="18"/>
      <c r="F429" s="18"/>
      <c r="G429" s="1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18"/>
      <c r="C430" s="19"/>
      <c r="D430" s="18"/>
      <c r="E430" s="18"/>
      <c r="F430" s="18"/>
      <c r="G430" s="1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18"/>
      <c r="C431" s="19"/>
      <c r="D431" s="18"/>
      <c r="E431" s="18"/>
      <c r="F431" s="18"/>
      <c r="G431" s="1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18"/>
      <c r="C432" s="19"/>
      <c r="D432" s="18"/>
      <c r="E432" s="18"/>
      <c r="F432" s="18"/>
      <c r="G432" s="1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18"/>
      <c r="C433" s="19"/>
      <c r="D433" s="18"/>
      <c r="E433" s="18"/>
      <c r="F433" s="18"/>
      <c r="G433" s="1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18"/>
      <c r="C434" s="19"/>
      <c r="D434" s="18"/>
      <c r="E434" s="18"/>
      <c r="F434" s="18"/>
      <c r="G434" s="1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18"/>
      <c r="C435" s="19"/>
      <c r="D435" s="18"/>
      <c r="E435" s="18"/>
      <c r="F435" s="18"/>
      <c r="G435" s="1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18"/>
      <c r="C436" s="19"/>
      <c r="D436" s="18"/>
      <c r="E436" s="18"/>
      <c r="F436" s="18"/>
      <c r="G436" s="1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18"/>
      <c r="C437" s="19"/>
      <c r="D437" s="18"/>
      <c r="E437" s="18"/>
      <c r="F437" s="18"/>
      <c r="G437" s="1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18"/>
      <c r="C438" s="19"/>
      <c r="D438" s="18"/>
      <c r="E438" s="18"/>
      <c r="F438" s="18"/>
      <c r="G438" s="1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18"/>
      <c r="C439" s="19"/>
      <c r="D439" s="18"/>
      <c r="E439" s="18"/>
      <c r="F439" s="18"/>
      <c r="G439" s="1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18"/>
      <c r="C440" s="19"/>
      <c r="D440" s="18"/>
      <c r="E440" s="18"/>
      <c r="F440" s="18"/>
      <c r="G440" s="1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18"/>
      <c r="C441" s="19"/>
      <c r="D441" s="18"/>
      <c r="E441" s="18"/>
      <c r="F441" s="18"/>
      <c r="G441" s="1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18"/>
      <c r="C442" s="19"/>
      <c r="D442" s="18"/>
      <c r="E442" s="18"/>
      <c r="F442" s="18"/>
      <c r="G442" s="18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18"/>
      <c r="C443" s="19"/>
      <c r="D443" s="18"/>
      <c r="E443" s="18"/>
      <c r="F443" s="18"/>
      <c r="G443" s="18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18"/>
      <c r="C444" s="19"/>
      <c r="D444" s="18"/>
      <c r="E444" s="18"/>
      <c r="F444" s="18"/>
      <c r="G444" s="18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18"/>
      <c r="C445" s="19"/>
      <c r="D445" s="18"/>
      <c r="E445" s="18"/>
      <c r="F445" s="18"/>
      <c r="G445" s="18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18"/>
      <c r="C446" s="19"/>
      <c r="D446" s="18"/>
      <c r="E446" s="18"/>
      <c r="F446" s="18"/>
      <c r="G446" s="18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18"/>
      <c r="C447" s="19"/>
      <c r="D447" s="18"/>
      <c r="E447" s="18"/>
      <c r="F447" s="18"/>
      <c r="G447" s="18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18"/>
      <c r="C448" s="19"/>
      <c r="D448" s="18"/>
      <c r="E448" s="18"/>
      <c r="F448" s="18"/>
      <c r="G448" s="18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18"/>
      <c r="C449" s="19"/>
      <c r="D449" s="18"/>
      <c r="E449" s="18"/>
      <c r="F449" s="18"/>
      <c r="G449" s="18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18"/>
      <c r="C450" s="19"/>
      <c r="D450" s="18"/>
      <c r="E450" s="18"/>
      <c r="F450" s="18"/>
      <c r="G450" s="18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18"/>
      <c r="C451" s="19"/>
      <c r="D451" s="18"/>
      <c r="E451" s="18"/>
      <c r="F451" s="18"/>
      <c r="G451" s="18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18"/>
      <c r="C452" s="19"/>
      <c r="D452" s="18"/>
      <c r="E452" s="18"/>
      <c r="F452" s="18"/>
      <c r="G452" s="18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18"/>
      <c r="C453" s="19"/>
      <c r="D453" s="18"/>
      <c r="E453" s="18"/>
      <c r="F453" s="18"/>
      <c r="G453" s="18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18"/>
      <c r="C454" s="19"/>
      <c r="D454" s="18"/>
      <c r="E454" s="18"/>
      <c r="F454" s="18"/>
      <c r="G454" s="18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18"/>
      <c r="C455" s="19"/>
      <c r="D455" s="18"/>
      <c r="E455" s="18"/>
      <c r="F455" s="18"/>
      <c r="G455" s="18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18"/>
      <c r="C456" s="19"/>
      <c r="D456" s="18"/>
      <c r="E456" s="18"/>
      <c r="F456" s="18"/>
      <c r="G456" s="18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18"/>
      <c r="C457" s="19"/>
      <c r="D457" s="18"/>
      <c r="E457" s="18"/>
      <c r="F457" s="18"/>
      <c r="G457" s="18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18"/>
      <c r="C458" s="19"/>
      <c r="D458" s="18"/>
      <c r="E458" s="18"/>
      <c r="F458" s="18"/>
      <c r="G458" s="18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18"/>
      <c r="C459" s="19"/>
      <c r="D459" s="18"/>
      <c r="E459" s="18"/>
      <c r="F459" s="18"/>
      <c r="G459" s="18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18"/>
      <c r="C460" s="19"/>
      <c r="D460" s="18"/>
      <c r="E460" s="18"/>
      <c r="F460" s="18"/>
      <c r="G460" s="18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18"/>
      <c r="C461" s="19"/>
      <c r="D461" s="18"/>
      <c r="E461" s="18"/>
      <c r="F461" s="18"/>
      <c r="G461" s="18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18"/>
      <c r="C462" s="19"/>
      <c r="D462" s="18"/>
      <c r="E462" s="18"/>
      <c r="F462" s="18"/>
      <c r="G462" s="18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18"/>
      <c r="C463" s="19"/>
      <c r="D463" s="18"/>
      <c r="E463" s="18"/>
      <c r="F463" s="18"/>
      <c r="G463" s="18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18"/>
      <c r="C464" s="19"/>
      <c r="D464" s="18"/>
      <c r="E464" s="18"/>
      <c r="F464" s="18"/>
      <c r="G464" s="18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18"/>
      <c r="C465" s="19"/>
      <c r="D465" s="18"/>
      <c r="E465" s="18"/>
      <c r="F465" s="18"/>
      <c r="G465" s="18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18"/>
      <c r="C466" s="19"/>
      <c r="D466" s="18"/>
      <c r="E466" s="18"/>
      <c r="F466" s="18"/>
      <c r="G466" s="18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18"/>
      <c r="C467" s="19"/>
      <c r="D467" s="18"/>
      <c r="E467" s="18"/>
      <c r="F467" s="18"/>
      <c r="G467" s="18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18"/>
      <c r="C468" s="19"/>
      <c r="D468" s="18"/>
      <c r="E468" s="18"/>
      <c r="F468" s="18"/>
      <c r="G468" s="18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18"/>
      <c r="C469" s="19"/>
      <c r="D469" s="18"/>
      <c r="E469" s="18"/>
      <c r="F469" s="18"/>
      <c r="G469" s="18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18"/>
      <c r="C470" s="19"/>
      <c r="D470" s="18"/>
      <c r="E470" s="18"/>
      <c r="F470" s="18"/>
      <c r="G470" s="18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18"/>
      <c r="C471" s="19"/>
      <c r="D471" s="18"/>
      <c r="E471" s="18"/>
      <c r="F471" s="18"/>
      <c r="G471" s="18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18"/>
      <c r="C472" s="19"/>
      <c r="D472" s="18"/>
      <c r="E472" s="18"/>
      <c r="F472" s="18"/>
      <c r="G472" s="18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18"/>
      <c r="C473" s="19"/>
      <c r="D473" s="18"/>
      <c r="E473" s="18"/>
      <c r="F473" s="18"/>
      <c r="G473" s="18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18"/>
      <c r="C474" s="19"/>
      <c r="D474" s="18"/>
      <c r="E474" s="18"/>
      <c r="F474" s="18"/>
      <c r="G474" s="18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18"/>
      <c r="C475" s="19"/>
      <c r="D475" s="18"/>
      <c r="E475" s="18"/>
      <c r="F475" s="18"/>
      <c r="G475" s="18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18"/>
      <c r="C476" s="19"/>
      <c r="D476" s="18"/>
      <c r="E476" s="18"/>
      <c r="F476" s="18"/>
      <c r="G476" s="18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18"/>
      <c r="C477" s="19"/>
      <c r="D477" s="18"/>
      <c r="E477" s="18"/>
      <c r="F477" s="18"/>
      <c r="G477" s="18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18"/>
      <c r="C478" s="19"/>
      <c r="D478" s="18"/>
      <c r="E478" s="18"/>
      <c r="F478" s="18"/>
      <c r="G478" s="18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18"/>
      <c r="C479" s="19"/>
      <c r="D479" s="18"/>
      <c r="E479" s="18"/>
      <c r="F479" s="18"/>
      <c r="G479" s="18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18"/>
      <c r="C480" s="19"/>
      <c r="D480" s="18"/>
      <c r="E480" s="18"/>
      <c r="F480" s="18"/>
      <c r="G480" s="18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18"/>
      <c r="C481" s="19"/>
      <c r="D481" s="18"/>
      <c r="E481" s="18"/>
      <c r="F481" s="18"/>
      <c r="G481" s="18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18"/>
      <c r="C482" s="19"/>
      <c r="D482" s="18"/>
      <c r="E482" s="18"/>
      <c r="F482" s="18"/>
      <c r="G482" s="18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18"/>
      <c r="C483" s="19"/>
      <c r="D483" s="18"/>
      <c r="E483" s="18"/>
      <c r="F483" s="18"/>
      <c r="G483" s="18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18"/>
      <c r="C484" s="19"/>
      <c r="D484" s="18"/>
      <c r="E484" s="18"/>
      <c r="F484" s="18"/>
      <c r="G484" s="18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18"/>
      <c r="C485" s="19"/>
      <c r="D485" s="18"/>
      <c r="E485" s="18"/>
      <c r="F485" s="18"/>
      <c r="G485" s="18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18"/>
      <c r="C486" s="19"/>
      <c r="D486" s="18"/>
      <c r="E486" s="18"/>
      <c r="F486" s="18"/>
      <c r="G486" s="18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18"/>
      <c r="C487" s="19"/>
      <c r="D487" s="18"/>
      <c r="E487" s="18"/>
      <c r="F487" s="18"/>
      <c r="G487" s="18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18"/>
      <c r="C488" s="19"/>
      <c r="D488" s="18"/>
      <c r="E488" s="18"/>
      <c r="F488" s="18"/>
      <c r="G488" s="18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18"/>
      <c r="C489" s="19"/>
      <c r="D489" s="18"/>
      <c r="E489" s="18"/>
      <c r="F489" s="18"/>
      <c r="G489" s="18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18"/>
      <c r="C490" s="19"/>
      <c r="D490" s="18"/>
      <c r="E490" s="18"/>
      <c r="F490" s="18"/>
      <c r="G490" s="18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18"/>
      <c r="C491" s="19"/>
      <c r="D491" s="18"/>
      <c r="E491" s="18"/>
      <c r="F491" s="18"/>
      <c r="G491" s="18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18"/>
      <c r="C492" s="19"/>
      <c r="D492" s="18"/>
      <c r="E492" s="18"/>
      <c r="F492" s="18"/>
      <c r="G492" s="18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18"/>
      <c r="C493" s="19"/>
      <c r="D493" s="18"/>
      <c r="E493" s="18"/>
      <c r="F493" s="18"/>
      <c r="G493" s="18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18"/>
      <c r="C494" s="19"/>
      <c r="D494" s="18"/>
      <c r="E494" s="18"/>
      <c r="F494" s="18"/>
      <c r="G494" s="18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18"/>
      <c r="C495" s="19"/>
      <c r="D495" s="18"/>
      <c r="E495" s="18"/>
      <c r="F495" s="18"/>
      <c r="G495" s="18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18"/>
      <c r="C496" s="19"/>
      <c r="D496" s="18"/>
      <c r="E496" s="18"/>
      <c r="F496" s="18"/>
      <c r="G496" s="18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18"/>
      <c r="C497" s="19"/>
      <c r="D497" s="18"/>
      <c r="E497" s="18"/>
      <c r="F497" s="18"/>
      <c r="G497" s="18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18"/>
      <c r="C498" s="19"/>
      <c r="D498" s="18"/>
      <c r="E498" s="18"/>
      <c r="F498" s="18"/>
      <c r="G498" s="18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18"/>
      <c r="C499" s="19"/>
      <c r="D499" s="18"/>
      <c r="E499" s="18"/>
      <c r="F499" s="18"/>
      <c r="G499" s="18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18"/>
      <c r="C500" s="19"/>
      <c r="D500" s="18"/>
      <c r="E500" s="18"/>
      <c r="F500" s="18"/>
      <c r="G500" s="18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18"/>
      <c r="C501" s="19"/>
      <c r="D501" s="18"/>
      <c r="E501" s="18"/>
      <c r="F501" s="18"/>
      <c r="G501" s="18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18"/>
      <c r="C502" s="19"/>
      <c r="D502" s="18"/>
      <c r="E502" s="18"/>
      <c r="F502" s="18"/>
      <c r="G502" s="18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18"/>
      <c r="C503" s="19"/>
      <c r="D503" s="18"/>
      <c r="E503" s="18"/>
      <c r="F503" s="18"/>
      <c r="G503" s="18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18"/>
      <c r="C504" s="19"/>
      <c r="D504" s="18"/>
      <c r="E504" s="18"/>
      <c r="F504" s="18"/>
      <c r="G504" s="18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18"/>
      <c r="C505" s="19"/>
      <c r="D505" s="18"/>
      <c r="E505" s="18"/>
      <c r="F505" s="18"/>
      <c r="G505" s="18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18"/>
      <c r="C506" s="19"/>
      <c r="D506" s="18"/>
      <c r="E506" s="18"/>
      <c r="F506" s="18"/>
      <c r="G506" s="18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18"/>
      <c r="C507" s="19"/>
      <c r="D507" s="18"/>
      <c r="E507" s="18"/>
      <c r="F507" s="18"/>
      <c r="G507" s="18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18"/>
      <c r="C508" s="19"/>
      <c r="D508" s="18"/>
      <c r="E508" s="18"/>
      <c r="F508" s="18"/>
      <c r="G508" s="18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18"/>
      <c r="C509" s="19"/>
      <c r="D509" s="18"/>
      <c r="E509" s="18"/>
      <c r="F509" s="18"/>
      <c r="G509" s="18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18"/>
      <c r="C510" s="19"/>
      <c r="D510" s="18"/>
      <c r="E510" s="18"/>
      <c r="F510" s="18"/>
      <c r="G510" s="18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18"/>
      <c r="C511" s="19"/>
      <c r="D511" s="18"/>
      <c r="E511" s="18"/>
      <c r="F511" s="18"/>
      <c r="G511" s="18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18"/>
      <c r="C512" s="19"/>
      <c r="D512" s="18"/>
      <c r="E512" s="18"/>
      <c r="F512" s="18"/>
      <c r="G512" s="18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18"/>
      <c r="C513" s="19"/>
      <c r="D513" s="18"/>
      <c r="E513" s="18"/>
      <c r="F513" s="18"/>
      <c r="G513" s="18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18"/>
      <c r="C514" s="19"/>
      <c r="D514" s="18"/>
      <c r="E514" s="18"/>
      <c r="F514" s="18"/>
      <c r="G514" s="18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18"/>
      <c r="C515" s="19"/>
      <c r="D515" s="18"/>
      <c r="E515" s="18"/>
      <c r="F515" s="18"/>
      <c r="G515" s="18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18"/>
      <c r="C516" s="19"/>
      <c r="D516" s="18"/>
      <c r="E516" s="18"/>
      <c r="F516" s="18"/>
      <c r="G516" s="18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18"/>
      <c r="C517" s="19"/>
      <c r="D517" s="18"/>
      <c r="E517" s="18"/>
      <c r="F517" s="18"/>
      <c r="G517" s="18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18"/>
      <c r="C518" s="19"/>
      <c r="D518" s="18"/>
      <c r="E518" s="18"/>
      <c r="F518" s="18"/>
      <c r="G518" s="18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18"/>
      <c r="C519" s="19"/>
      <c r="D519" s="18"/>
      <c r="E519" s="18"/>
      <c r="F519" s="18"/>
      <c r="G519" s="18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18"/>
      <c r="C520" s="19"/>
      <c r="D520" s="18"/>
      <c r="E520" s="18"/>
      <c r="F520" s="18"/>
      <c r="G520" s="18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18"/>
      <c r="C521" s="19"/>
      <c r="D521" s="18"/>
      <c r="E521" s="18"/>
      <c r="F521" s="18"/>
      <c r="G521" s="18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18"/>
      <c r="C522" s="19"/>
      <c r="D522" s="18"/>
      <c r="E522" s="18"/>
      <c r="F522" s="18"/>
      <c r="G522" s="18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18"/>
      <c r="C523" s="19"/>
      <c r="D523" s="18"/>
      <c r="E523" s="18"/>
      <c r="F523" s="18"/>
      <c r="G523" s="18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18"/>
      <c r="C524" s="19"/>
      <c r="D524" s="18"/>
      <c r="E524" s="18"/>
      <c r="F524" s="18"/>
      <c r="G524" s="18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18"/>
      <c r="C525" s="19"/>
      <c r="D525" s="18"/>
      <c r="E525" s="18"/>
      <c r="F525" s="18"/>
      <c r="G525" s="18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18"/>
      <c r="C526" s="19"/>
      <c r="D526" s="18"/>
      <c r="E526" s="18"/>
      <c r="F526" s="18"/>
      <c r="G526" s="18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18"/>
      <c r="C527" s="19"/>
      <c r="D527" s="18"/>
      <c r="E527" s="18"/>
      <c r="F527" s="18"/>
      <c r="G527" s="18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18"/>
      <c r="C528" s="19"/>
      <c r="D528" s="18"/>
      <c r="E528" s="18"/>
      <c r="F528" s="18"/>
      <c r="G528" s="18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18"/>
      <c r="C529" s="19"/>
      <c r="D529" s="18"/>
      <c r="E529" s="18"/>
      <c r="F529" s="18"/>
      <c r="G529" s="18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18"/>
      <c r="C530" s="19"/>
      <c r="D530" s="18"/>
      <c r="E530" s="18"/>
      <c r="F530" s="18"/>
      <c r="G530" s="18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18"/>
      <c r="C531" s="19"/>
      <c r="D531" s="18"/>
      <c r="E531" s="18"/>
      <c r="F531" s="18"/>
      <c r="G531" s="18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18"/>
      <c r="C532" s="19"/>
      <c r="D532" s="18"/>
      <c r="E532" s="18"/>
      <c r="F532" s="18"/>
      <c r="G532" s="18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18"/>
      <c r="C533" s="19"/>
      <c r="D533" s="18"/>
      <c r="E533" s="18"/>
      <c r="F533" s="18"/>
      <c r="G533" s="18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18"/>
      <c r="C534" s="19"/>
      <c r="D534" s="18"/>
      <c r="E534" s="18"/>
      <c r="F534" s="18"/>
      <c r="G534" s="18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18"/>
      <c r="C535" s="19"/>
      <c r="D535" s="18"/>
      <c r="E535" s="18"/>
      <c r="F535" s="18"/>
      <c r="G535" s="18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18"/>
      <c r="C536" s="19"/>
      <c r="D536" s="18"/>
      <c r="E536" s="18"/>
      <c r="F536" s="18"/>
      <c r="G536" s="18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18"/>
      <c r="C537" s="19"/>
      <c r="D537" s="18"/>
      <c r="E537" s="18"/>
      <c r="F537" s="18"/>
      <c r="G537" s="18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18"/>
      <c r="C538" s="19"/>
      <c r="D538" s="18"/>
      <c r="E538" s="18"/>
      <c r="F538" s="18"/>
      <c r="G538" s="18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18"/>
      <c r="C539" s="19"/>
      <c r="D539" s="18"/>
      <c r="E539" s="18"/>
      <c r="F539" s="18"/>
      <c r="G539" s="18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18"/>
      <c r="C540" s="19"/>
      <c r="D540" s="18"/>
      <c r="E540" s="18"/>
      <c r="F540" s="18"/>
      <c r="G540" s="18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18"/>
      <c r="C541" s="19"/>
      <c r="D541" s="18"/>
      <c r="E541" s="18"/>
      <c r="F541" s="18"/>
      <c r="G541" s="18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18"/>
      <c r="C542" s="19"/>
      <c r="D542" s="18"/>
      <c r="E542" s="18"/>
      <c r="F542" s="18"/>
      <c r="G542" s="18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18"/>
      <c r="C543" s="19"/>
      <c r="D543" s="18"/>
      <c r="E543" s="18"/>
      <c r="F543" s="18"/>
      <c r="G543" s="18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18"/>
      <c r="C544" s="19"/>
      <c r="D544" s="18"/>
      <c r="E544" s="18"/>
      <c r="F544" s="18"/>
      <c r="G544" s="18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18"/>
      <c r="C545" s="19"/>
      <c r="D545" s="18"/>
      <c r="E545" s="18"/>
      <c r="F545" s="18"/>
      <c r="G545" s="18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18"/>
      <c r="C546" s="19"/>
      <c r="D546" s="18"/>
      <c r="E546" s="18"/>
      <c r="F546" s="18"/>
      <c r="G546" s="18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18"/>
      <c r="C547" s="19"/>
      <c r="D547" s="18"/>
      <c r="E547" s="18"/>
      <c r="F547" s="18"/>
      <c r="G547" s="18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18"/>
      <c r="C548" s="19"/>
      <c r="D548" s="18"/>
      <c r="E548" s="18"/>
      <c r="F548" s="18"/>
      <c r="G548" s="18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18"/>
      <c r="C549" s="19"/>
      <c r="D549" s="18"/>
      <c r="E549" s="18"/>
      <c r="F549" s="18"/>
      <c r="G549" s="18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18"/>
      <c r="C550" s="19"/>
      <c r="D550" s="18"/>
      <c r="E550" s="18"/>
      <c r="F550" s="18"/>
      <c r="G550" s="18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18"/>
      <c r="C551" s="19"/>
      <c r="D551" s="18"/>
      <c r="E551" s="18"/>
      <c r="F551" s="18"/>
      <c r="G551" s="18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18"/>
      <c r="C552" s="19"/>
      <c r="D552" s="18"/>
      <c r="E552" s="18"/>
      <c r="F552" s="18"/>
      <c r="G552" s="18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18"/>
      <c r="C553" s="19"/>
      <c r="D553" s="18"/>
      <c r="E553" s="18"/>
      <c r="F553" s="18"/>
      <c r="G553" s="18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18"/>
      <c r="C554" s="19"/>
      <c r="D554" s="18"/>
      <c r="E554" s="18"/>
      <c r="F554" s="18"/>
      <c r="G554" s="18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18"/>
      <c r="C555" s="19"/>
      <c r="D555" s="18"/>
      <c r="E555" s="18"/>
      <c r="F555" s="18"/>
      <c r="G555" s="18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18"/>
      <c r="C556" s="19"/>
      <c r="D556" s="18"/>
      <c r="E556" s="18"/>
      <c r="F556" s="18"/>
      <c r="G556" s="18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18"/>
      <c r="C557" s="19"/>
      <c r="D557" s="18"/>
      <c r="E557" s="18"/>
      <c r="F557" s="18"/>
      <c r="G557" s="18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18"/>
      <c r="C558" s="19"/>
      <c r="D558" s="18"/>
      <c r="E558" s="18"/>
      <c r="F558" s="18"/>
      <c r="G558" s="18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18"/>
      <c r="C559" s="19"/>
      <c r="D559" s="18"/>
      <c r="E559" s="18"/>
      <c r="F559" s="18"/>
      <c r="G559" s="18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18"/>
      <c r="C560" s="19"/>
      <c r="D560" s="18"/>
      <c r="E560" s="18"/>
      <c r="F560" s="18"/>
      <c r="G560" s="18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18"/>
      <c r="C561" s="19"/>
      <c r="D561" s="18"/>
      <c r="E561" s="18"/>
      <c r="F561" s="18"/>
      <c r="G561" s="18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18"/>
      <c r="C562" s="19"/>
      <c r="D562" s="18"/>
      <c r="E562" s="18"/>
      <c r="F562" s="18"/>
      <c r="G562" s="18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18"/>
      <c r="C563" s="19"/>
      <c r="D563" s="18"/>
      <c r="E563" s="18"/>
      <c r="F563" s="18"/>
      <c r="G563" s="18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18"/>
      <c r="C564" s="19"/>
      <c r="D564" s="18"/>
      <c r="E564" s="18"/>
      <c r="F564" s="18"/>
      <c r="G564" s="18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18"/>
      <c r="C565" s="19"/>
      <c r="D565" s="18"/>
      <c r="E565" s="18"/>
      <c r="F565" s="18"/>
      <c r="G565" s="18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18"/>
      <c r="C566" s="19"/>
      <c r="D566" s="18"/>
      <c r="E566" s="18"/>
      <c r="F566" s="18"/>
      <c r="G566" s="18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18"/>
      <c r="C567" s="19"/>
      <c r="D567" s="18"/>
      <c r="E567" s="18"/>
      <c r="F567" s="18"/>
      <c r="G567" s="18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18"/>
      <c r="C568" s="19"/>
      <c r="D568" s="18"/>
      <c r="E568" s="18"/>
      <c r="F568" s="18"/>
      <c r="G568" s="18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18"/>
      <c r="C569" s="19"/>
      <c r="D569" s="18"/>
      <c r="E569" s="18"/>
      <c r="F569" s="18"/>
      <c r="G569" s="18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18"/>
      <c r="C570" s="19"/>
      <c r="D570" s="18"/>
      <c r="E570" s="18"/>
      <c r="F570" s="18"/>
      <c r="G570" s="18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18"/>
      <c r="C571" s="19"/>
      <c r="D571" s="18"/>
      <c r="E571" s="18"/>
      <c r="F571" s="18"/>
      <c r="G571" s="18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18"/>
      <c r="C572" s="19"/>
      <c r="D572" s="18"/>
      <c r="E572" s="18"/>
      <c r="F572" s="18"/>
      <c r="G572" s="18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18"/>
      <c r="C573" s="19"/>
      <c r="D573" s="18"/>
      <c r="E573" s="18"/>
      <c r="F573" s="18"/>
      <c r="G573" s="18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18"/>
      <c r="C574" s="19"/>
      <c r="D574" s="18"/>
      <c r="E574" s="18"/>
      <c r="F574" s="18"/>
      <c r="G574" s="18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18"/>
      <c r="C575" s="19"/>
      <c r="D575" s="18"/>
      <c r="E575" s="18"/>
      <c r="F575" s="18"/>
      <c r="G575" s="18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18"/>
      <c r="C576" s="19"/>
      <c r="D576" s="18"/>
      <c r="E576" s="18"/>
      <c r="F576" s="18"/>
      <c r="G576" s="18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18"/>
      <c r="C577" s="19"/>
      <c r="D577" s="18"/>
      <c r="E577" s="18"/>
      <c r="F577" s="18"/>
      <c r="G577" s="18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18"/>
      <c r="C578" s="19"/>
      <c r="D578" s="18"/>
      <c r="E578" s="18"/>
      <c r="F578" s="18"/>
      <c r="G578" s="18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18"/>
      <c r="C579" s="19"/>
      <c r="D579" s="18"/>
      <c r="E579" s="18"/>
      <c r="F579" s="18"/>
      <c r="G579" s="18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18"/>
      <c r="C580" s="19"/>
      <c r="D580" s="18"/>
      <c r="E580" s="18"/>
      <c r="F580" s="18"/>
      <c r="G580" s="18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18"/>
      <c r="C581" s="19"/>
      <c r="D581" s="18"/>
      <c r="E581" s="18"/>
      <c r="F581" s="18"/>
      <c r="G581" s="18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18"/>
      <c r="C582" s="19"/>
      <c r="D582" s="18"/>
      <c r="E582" s="18"/>
      <c r="F582" s="18"/>
      <c r="G582" s="18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18"/>
      <c r="C583" s="19"/>
      <c r="D583" s="18"/>
      <c r="E583" s="18"/>
      <c r="F583" s="18"/>
      <c r="G583" s="18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18"/>
      <c r="C584" s="19"/>
      <c r="D584" s="18"/>
      <c r="E584" s="18"/>
      <c r="F584" s="18"/>
      <c r="G584" s="18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18"/>
      <c r="C585" s="19"/>
      <c r="D585" s="18"/>
      <c r="E585" s="18"/>
      <c r="F585" s="18"/>
      <c r="G585" s="18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18"/>
      <c r="C586" s="19"/>
      <c r="D586" s="18"/>
      <c r="E586" s="18"/>
      <c r="F586" s="18"/>
      <c r="G586" s="18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18"/>
      <c r="C587" s="19"/>
      <c r="D587" s="18"/>
      <c r="E587" s="18"/>
      <c r="F587" s="18"/>
      <c r="G587" s="18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18"/>
      <c r="C588" s="19"/>
      <c r="D588" s="18"/>
      <c r="E588" s="18"/>
      <c r="F588" s="18"/>
      <c r="G588" s="18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18"/>
      <c r="C589" s="19"/>
      <c r="D589" s="18"/>
      <c r="E589" s="18"/>
      <c r="F589" s="18"/>
      <c r="G589" s="18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18"/>
      <c r="C590" s="19"/>
      <c r="D590" s="18"/>
      <c r="E590" s="18"/>
      <c r="F590" s="18"/>
      <c r="G590" s="18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18"/>
      <c r="C591" s="19"/>
      <c r="D591" s="18"/>
      <c r="E591" s="18"/>
      <c r="F591" s="18"/>
      <c r="G591" s="18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18"/>
      <c r="C592" s="19"/>
      <c r="D592" s="18"/>
      <c r="E592" s="18"/>
      <c r="F592" s="18"/>
      <c r="G592" s="18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18"/>
      <c r="C593" s="19"/>
      <c r="D593" s="18"/>
      <c r="E593" s="18"/>
      <c r="F593" s="18"/>
      <c r="G593" s="18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18"/>
      <c r="C594" s="19"/>
      <c r="D594" s="18"/>
      <c r="E594" s="18"/>
      <c r="F594" s="18"/>
      <c r="G594" s="18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18"/>
      <c r="C595" s="19"/>
      <c r="D595" s="18"/>
      <c r="E595" s="18"/>
      <c r="F595" s="18"/>
      <c r="G595" s="18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18"/>
      <c r="C596" s="19"/>
      <c r="D596" s="18"/>
      <c r="E596" s="18"/>
      <c r="F596" s="18"/>
      <c r="G596" s="18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18"/>
      <c r="C597" s="19"/>
      <c r="D597" s="18"/>
      <c r="E597" s="18"/>
      <c r="F597" s="18"/>
      <c r="G597" s="18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18"/>
      <c r="C598" s="19"/>
      <c r="D598" s="18"/>
      <c r="E598" s="18"/>
      <c r="F598" s="18"/>
      <c r="G598" s="18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18"/>
      <c r="C599" s="19"/>
      <c r="D599" s="18"/>
      <c r="E599" s="18"/>
      <c r="F599" s="18"/>
      <c r="G599" s="18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18"/>
      <c r="C600" s="19"/>
      <c r="D600" s="18"/>
      <c r="E600" s="18"/>
      <c r="F600" s="18"/>
      <c r="G600" s="18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18"/>
      <c r="C601" s="19"/>
      <c r="D601" s="18"/>
      <c r="E601" s="18"/>
      <c r="F601" s="18"/>
      <c r="G601" s="18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18"/>
      <c r="C602" s="19"/>
      <c r="D602" s="18"/>
      <c r="E602" s="18"/>
      <c r="F602" s="18"/>
      <c r="G602" s="18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18"/>
      <c r="C603" s="19"/>
      <c r="D603" s="18"/>
      <c r="E603" s="18"/>
      <c r="F603" s="18"/>
      <c r="G603" s="18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18"/>
      <c r="C604" s="19"/>
      <c r="D604" s="18"/>
      <c r="E604" s="18"/>
      <c r="F604" s="18"/>
      <c r="G604" s="18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18"/>
      <c r="C605" s="19"/>
      <c r="D605" s="18"/>
      <c r="E605" s="18"/>
      <c r="F605" s="18"/>
      <c r="G605" s="18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18"/>
      <c r="C606" s="19"/>
      <c r="D606" s="18"/>
      <c r="E606" s="18"/>
      <c r="F606" s="18"/>
      <c r="G606" s="18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18"/>
      <c r="C607" s="19"/>
      <c r="D607" s="18"/>
      <c r="E607" s="18"/>
      <c r="F607" s="18"/>
      <c r="G607" s="18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18"/>
      <c r="C608" s="19"/>
      <c r="D608" s="18"/>
      <c r="E608" s="18"/>
      <c r="F608" s="18"/>
      <c r="G608" s="18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18"/>
      <c r="C609" s="19"/>
      <c r="D609" s="18"/>
      <c r="E609" s="18"/>
      <c r="F609" s="18"/>
      <c r="G609" s="18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18"/>
      <c r="C610" s="19"/>
      <c r="D610" s="18"/>
      <c r="E610" s="18"/>
      <c r="F610" s="18"/>
      <c r="G610" s="18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18"/>
      <c r="C611" s="19"/>
      <c r="D611" s="18"/>
      <c r="E611" s="18"/>
      <c r="F611" s="18"/>
      <c r="G611" s="18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18"/>
      <c r="C612" s="19"/>
      <c r="D612" s="18"/>
      <c r="E612" s="18"/>
      <c r="F612" s="18"/>
      <c r="G612" s="18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18"/>
      <c r="C613" s="19"/>
      <c r="D613" s="18"/>
      <c r="E613" s="18"/>
      <c r="F613" s="18"/>
      <c r="G613" s="18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18"/>
      <c r="C614" s="19"/>
      <c r="D614" s="18"/>
      <c r="E614" s="18"/>
      <c r="F614" s="18"/>
      <c r="G614" s="18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18"/>
      <c r="C615" s="19"/>
      <c r="D615" s="18"/>
      <c r="E615" s="18"/>
      <c r="F615" s="18"/>
      <c r="G615" s="18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18"/>
      <c r="C616" s="19"/>
      <c r="D616" s="18"/>
      <c r="E616" s="18"/>
      <c r="F616" s="18"/>
      <c r="G616" s="18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18"/>
      <c r="C617" s="19"/>
      <c r="D617" s="18"/>
      <c r="E617" s="18"/>
      <c r="F617" s="18"/>
      <c r="G617" s="18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18"/>
      <c r="C618" s="19"/>
      <c r="D618" s="18"/>
      <c r="E618" s="18"/>
      <c r="F618" s="18"/>
      <c r="G618" s="18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18"/>
      <c r="C619" s="19"/>
      <c r="D619" s="18"/>
      <c r="E619" s="18"/>
      <c r="F619" s="18"/>
      <c r="G619" s="18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18"/>
      <c r="C620" s="19"/>
      <c r="D620" s="18"/>
      <c r="E620" s="18"/>
      <c r="F620" s="18"/>
      <c r="G620" s="18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18"/>
      <c r="C621" s="19"/>
      <c r="D621" s="18"/>
      <c r="E621" s="18"/>
      <c r="F621" s="18"/>
      <c r="G621" s="18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18"/>
      <c r="C622" s="19"/>
      <c r="D622" s="18"/>
      <c r="E622" s="18"/>
      <c r="F622" s="18"/>
      <c r="G622" s="18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18"/>
      <c r="C623" s="19"/>
      <c r="D623" s="18"/>
      <c r="E623" s="18"/>
      <c r="F623" s="18"/>
      <c r="G623" s="18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18"/>
      <c r="C624" s="19"/>
      <c r="D624" s="18"/>
      <c r="E624" s="18"/>
      <c r="F624" s="18"/>
      <c r="G624" s="18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18"/>
      <c r="C625" s="19"/>
      <c r="D625" s="18"/>
      <c r="E625" s="18"/>
      <c r="F625" s="18"/>
      <c r="G625" s="18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18"/>
      <c r="C626" s="19"/>
      <c r="D626" s="18"/>
      <c r="E626" s="18"/>
      <c r="F626" s="18"/>
      <c r="G626" s="18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18"/>
      <c r="C627" s="19"/>
      <c r="D627" s="18"/>
      <c r="E627" s="18"/>
      <c r="F627" s="18"/>
      <c r="G627" s="18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18"/>
      <c r="C628" s="19"/>
      <c r="D628" s="18"/>
      <c r="E628" s="18"/>
      <c r="F628" s="18"/>
      <c r="G628" s="18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18"/>
      <c r="C629" s="19"/>
      <c r="D629" s="18"/>
      <c r="E629" s="18"/>
      <c r="F629" s="18"/>
      <c r="G629" s="18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18"/>
      <c r="C630" s="19"/>
      <c r="D630" s="18"/>
      <c r="E630" s="18"/>
      <c r="F630" s="18"/>
      <c r="G630" s="18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18"/>
      <c r="C631" s="19"/>
      <c r="D631" s="18"/>
      <c r="E631" s="18"/>
      <c r="F631" s="18"/>
      <c r="G631" s="18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18"/>
      <c r="C632" s="19"/>
      <c r="D632" s="18"/>
      <c r="E632" s="18"/>
      <c r="F632" s="18"/>
      <c r="G632" s="18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18"/>
      <c r="C633" s="19"/>
      <c r="D633" s="18"/>
      <c r="E633" s="18"/>
      <c r="F633" s="18"/>
      <c r="G633" s="18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18"/>
      <c r="C634" s="19"/>
      <c r="D634" s="18"/>
      <c r="E634" s="18"/>
      <c r="F634" s="18"/>
      <c r="G634" s="18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18"/>
      <c r="C635" s="19"/>
      <c r="D635" s="18"/>
      <c r="E635" s="18"/>
      <c r="F635" s="18"/>
      <c r="G635" s="18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18"/>
      <c r="C636" s="19"/>
      <c r="D636" s="18"/>
      <c r="E636" s="18"/>
      <c r="F636" s="18"/>
      <c r="G636" s="18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18"/>
      <c r="C637" s="19"/>
      <c r="D637" s="18"/>
      <c r="E637" s="18"/>
      <c r="F637" s="18"/>
      <c r="G637" s="18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18"/>
      <c r="C638" s="19"/>
      <c r="D638" s="18"/>
      <c r="E638" s="18"/>
      <c r="F638" s="18"/>
      <c r="G638" s="18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18"/>
      <c r="C639" s="19"/>
      <c r="D639" s="18"/>
      <c r="E639" s="18"/>
      <c r="F639" s="18"/>
      <c r="G639" s="18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18"/>
      <c r="C640" s="19"/>
      <c r="D640" s="18"/>
      <c r="E640" s="18"/>
      <c r="F640" s="18"/>
      <c r="G640" s="18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18"/>
      <c r="C641" s="19"/>
      <c r="D641" s="18"/>
      <c r="E641" s="18"/>
      <c r="F641" s="18"/>
      <c r="G641" s="18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18"/>
      <c r="C642" s="19"/>
      <c r="D642" s="18"/>
      <c r="E642" s="18"/>
      <c r="F642" s="18"/>
      <c r="G642" s="18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18"/>
      <c r="C643" s="19"/>
      <c r="D643" s="18"/>
      <c r="E643" s="18"/>
      <c r="F643" s="18"/>
      <c r="G643" s="18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18"/>
      <c r="C644" s="19"/>
      <c r="D644" s="18"/>
      <c r="E644" s="18"/>
      <c r="F644" s="18"/>
      <c r="G644" s="18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18"/>
      <c r="C645" s="19"/>
      <c r="D645" s="18"/>
      <c r="E645" s="18"/>
      <c r="F645" s="18"/>
      <c r="G645" s="18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18"/>
      <c r="C646" s="19"/>
      <c r="D646" s="18"/>
      <c r="E646" s="18"/>
      <c r="F646" s="18"/>
      <c r="G646" s="18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18"/>
      <c r="C647" s="19"/>
      <c r="D647" s="18"/>
      <c r="E647" s="18"/>
      <c r="F647" s="18"/>
      <c r="G647" s="18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18"/>
      <c r="C648" s="19"/>
      <c r="D648" s="18"/>
      <c r="E648" s="18"/>
      <c r="F648" s="18"/>
      <c r="G648" s="18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18"/>
      <c r="C649" s="19"/>
      <c r="D649" s="18"/>
      <c r="E649" s="18"/>
      <c r="F649" s="18"/>
      <c r="G649" s="18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18"/>
      <c r="C650" s="19"/>
      <c r="D650" s="18"/>
      <c r="E650" s="18"/>
      <c r="F650" s="18"/>
      <c r="G650" s="18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18"/>
      <c r="C651" s="19"/>
      <c r="D651" s="18"/>
      <c r="E651" s="18"/>
      <c r="F651" s="18"/>
      <c r="G651" s="18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18"/>
      <c r="C652" s="19"/>
      <c r="D652" s="18"/>
      <c r="E652" s="18"/>
      <c r="F652" s="18"/>
      <c r="G652" s="18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18"/>
      <c r="C653" s="19"/>
      <c r="D653" s="18"/>
      <c r="E653" s="18"/>
      <c r="F653" s="18"/>
      <c r="G653" s="18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18"/>
      <c r="C654" s="19"/>
      <c r="D654" s="18"/>
      <c r="E654" s="18"/>
      <c r="F654" s="18"/>
      <c r="G654" s="18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18"/>
      <c r="C655" s="19"/>
      <c r="D655" s="18"/>
      <c r="E655" s="18"/>
      <c r="F655" s="18"/>
      <c r="G655" s="18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18"/>
      <c r="C656" s="19"/>
      <c r="D656" s="18"/>
      <c r="E656" s="18"/>
      <c r="F656" s="18"/>
      <c r="G656" s="18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18"/>
      <c r="C657" s="19"/>
      <c r="D657" s="18"/>
      <c r="E657" s="18"/>
      <c r="F657" s="18"/>
      <c r="G657" s="18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18"/>
      <c r="C658" s="19"/>
      <c r="D658" s="18"/>
      <c r="E658" s="18"/>
      <c r="F658" s="18"/>
      <c r="G658" s="18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18"/>
      <c r="C659" s="19"/>
      <c r="D659" s="18"/>
      <c r="E659" s="18"/>
      <c r="F659" s="18"/>
      <c r="G659" s="18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18"/>
      <c r="C660" s="19"/>
      <c r="D660" s="18"/>
      <c r="E660" s="18"/>
      <c r="F660" s="18"/>
      <c r="G660" s="18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18"/>
      <c r="C661" s="19"/>
      <c r="D661" s="18"/>
      <c r="E661" s="18"/>
      <c r="F661" s="18"/>
      <c r="G661" s="18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18"/>
      <c r="C662" s="19"/>
      <c r="D662" s="18"/>
      <c r="E662" s="18"/>
      <c r="F662" s="18"/>
      <c r="G662" s="18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18"/>
      <c r="C663" s="19"/>
      <c r="D663" s="18"/>
      <c r="E663" s="18"/>
      <c r="F663" s="18"/>
      <c r="G663" s="18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18"/>
      <c r="C664" s="19"/>
      <c r="D664" s="18"/>
      <c r="E664" s="18"/>
      <c r="F664" s="18"/>
      <c r="G664" s="18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18"/>
      <c r="C665" s="19"/>
      <c r="D665" s="18"/>
      <c r="E665" s="18"/>
      <c r="F665" s="18"/>
      <c r="G665" s="18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18"/>
      <c r="C666" s="19"/>
      <c r="D666" s="18"/>
      <c r="E666" s="18"/>
      <c r="F666" s="18"/>
      <c r="G666" s="18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18"/>
      <c r="C667" s="19"/>
      <c r="D667" s="18"/>
      <c r="E667" s="18"/>
      <c r="F667" s="18"/>
      <c r="G667" s="18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18"/>
      <c r="C668" s="19"/>
      <c r="D668" s="18"/>
      <c r="E668" s="18"/>
      <c r="F668" s="18"/>
      <c r="G668" s="18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18"/>
      <c r="C669" s="19"/>
      <c r="D669" s="18"/>
      <c r="E669" s="18"/>
      <c r="F669" s="18"/>
      <c r="G669" s="18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18"/>
      <c r="C670" s="19"/>
      <c r="D670" s="18"/>
      <c r="E670" s="18"/>
      <c r="F670" s="18"/>
      <c r="G670" s="18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18"/>
      <c r="C671" s="19"/>
      <c r="D671" s="18"/>
      <c r="E671" s="18"/>
      <c r="F671" s="18"/>
      <c r="G671" s="18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18"/>
      <c r="C672" s="19"/>
      <c r="D672" s="18"/>
      <c r="E672" s="18"/>
      <c r="F672" s="18"/>
      <c r="G672" s="18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18"/>
      <c r="C673" s="19"/>
      <c r="D673" s="18"/>
      <c r="E673" s="18"/>
      <c r="F673" s="18"/>
      <c r="G673" s="18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18"/>
      <c r="C674" s="19"/>
      <c r="D674" s="18"/>
      <c r="E674" s="18"/>
      <c r="F674" s="18"/>
      <c r="G674" s="18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18"/>
      <c r="C675" s="19"/>
      <c r="D675" s="18"/>
      <c r="E675" s="18"/>
      <c r="F675" s="18"/>
      <c r="G675" s="18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18"/>
      <c r="C676" s="19"/>
      <c r="D676" s="18"/>
      <c r="E676" s="18"/>
      <c r="F676" s="18"/>
      <c r="G676" s="18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18"/>
      <c r="C677" s="19"/>
      <c r="D677" s="18"/>
      <c r="E677" s="18"/>
      <c r="F677" s="18"/>
      <c r="G677" s="18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18"/>
      <c r="C678" s="19"/>
      <c r="D678" s="18"/>
      <c r="E678" s="18"/>
      <c r="F678" s="18"/>
      <c r="G678" s="18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18"/>
      <c r="C679" s="19"/>
      <c r="D679" s="18"/>
      <c r="E679" s="18"/>
      <c r="F679" s="18"/>
      <c r="G679" s="18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18"/>
      <c r="C680" s="19"/>
      <c r="D680" s="18"/>
      <c r="E680" s="18"/>
      <c r="F680" s="18"/>
      <c r="G680" s="18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18"/>
      <c r="C681" s="19"/>
      <c r="D681" s="18"/>
      <c r="E681" s="18"/>
      <c r="F681" s="18"/>
      <c r="G681" s="18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18"/>
      <c r="C682" s="19"/>
      <c r="D682" s="18"/>
      <c r="E682" s="18"/>
      <c r="F682" s="18"/>
      <c r="G682" s="18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18"/>
      <c r="C683" s="19"/>
      <c r="D683" s="18"/>
      <c r="E683" s="18"/>
      <c r="F683" s="18"/>
      <c r="G683" s="18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18"/>
      <c r="C684" s="19"/>
      <c r="D684" s="18"/>
      <c r="E684" s="18"/>
      <c r="F684" s="18"/>
      <c r="G684" s="18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18"/>
      <c r="C685" s="19"/>
      <c r="D685" s="18"/>
      <c r="E685" s="18"/>
      <c r="F685" s="18"/>
      <c r="G685" s="18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18"/>
      <c r="C686" s="19"/>
      <c r="D686" s="18"/>
      <c r="E686" s="18"/>
      <c r="F686" s="18"/>
      <c r="G686" s="18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18"/>
      <c r="C687" s="19"/>
      <c r="D687" s="18"/>
      <c r="E687" s="18"/>
      <c r="F687" s="18"/>
      <c r="G687" s="18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18"/>
      <c r="C688" s="19"/>
      <c r="D688" s="18"/>
      <c r="E688" s="18"/>
      <c r="F688" s="18"/>
      <c r="G688" s="18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18"/>
      <c r="C689" s="19"/>
      <c r="D689" s="18"/>
      <c r="E689" s="18"/>
      <c r="F689" s="18"/>
      <c r="G689" s="18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18"/>
      <c r="C690" s="19"/>
      <c r="D690" s="18"/>
      <c r="E690" s="18"/>
      <c r="F690" s="18"/>
      <c r="G690" s="18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18"/>
      <c r="C691" s="19"/>
      <c r="D691" s="18"/>
      <c r="E691" s="18"/>
      <c r="F691" s="18"/>
      <c r="G691" s="18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18"/>
      <c r="C692" s="19"/>
      <c r="D692" s="18"/>
      <c r="E692" s="18"/>
      <c r="F692" s="18"/>
      <c r="G692" s="18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18"/>
      <c r="C693" s="19"/>
      <c r="D693" s="18"/>
      <c r="E693" s="18"/>
      <c r="F693" s="18"/>
      <c r="G693" s="18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18"/>
      <c r="C694" s="19"/>
      <c r="D694" s="18"/>
      <c r="E694" s="18"/>
      <c r="F694" s="18"/>
      <c r="G694" s="18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18"/>
      <c r="C695" s="19"/>
      <c r="D695" s="18"/>
      <c r="E695" s="18"/>
      <c r="F695" s="18"/>
      <c r="G695" s="18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18"/>
      <c r="C696" s="19"/>
      <c r="D696" s="18"/>
      <c r="E696" s="18"/>
      <c r="F696" s="18"/>
      <c r="G696" s="18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18"/>
      <c r="C697" s="19"/>
      <c r="D697" s="18"/>
      <c r="E697" s="18"/>
      <c r="F697" s="18"/>
      <c r="G697" s="18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18"/>
      <c r="C698" s="19"/>
      <c r="D698" s="18"/>
      <c r="E698" s="18"/>
      <c r="F698" s="18"/>
      <c r="G698" s="18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18"/>
      <c r="C699" s="19"/>
      <c r="D699" s="18"/>
      <c r="E699" s="18"/>
      <c r="F699" s="18"/>
      <c r="G699" s="18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18"/>
      <c r="C700" s="19"/>
      <c r="D700" s="18"/>
      <c r="E700" s="18"/>
      <c r="F700" s="18"/>
      <c r="G700" s="18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18"/>
      <c r="C701" s="19"/>
      <c r="D701" s="18"/>
      <c r="E701" s="18"/>
      <c r="F701" s="18"/>
      <c r="G701" s="18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18"/>
      <c r="C702" s="19"/>
      <c r="D702" s="18"/>
      <c r="E702" s="18"/>
      <c r="F702" s="18"/>
      <c r="G702" s="18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18"/>
      <c r="C703" s="19"/>
      <c r="D703" s="18"/>
      <c r="E703" s="18"/>
      <c r="F703" s="18"/>
      <c r="G703" s="18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18"/>
      <c r="C704" s="19"/>
      <c r="D704" s="18"/>
      <c r="E704" s="18"/>
      <c r="F704" s="18"/>
      <c r="G704" s="18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18"/>
      <c r="C705" s="19"/>
      <c r="D705" s="18"/>
      <c r="E705" s="18"/>
      <c r="F705" s="18"/>
      <c r="G705" s="18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18"/>
      <c r="C706" s="19"/>
      <c r="D706" s="18"/>
      <c r="E706" s="18"/>
      <c r="F706" s="18"/>
      <c r="G706" s="18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18"/>
      <c r="C707" s="19"/>
      <c r="D707" s="18"/>
      <c r="E707" s="18"/>
      <c r="F707" s="18"/>
      <c r="G707" s="18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18"/>
      <c r="C708" s="19"/>
      <c r="D708" s="18"/>
      <c r="E708" s="18"/>
      <c r="F708" s="18"/>
      <c r="G708" s="18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18"/>
      <c r="C709" s="19"/>
      <c r="D709" s="18"/>
      <c r="E709" s="18"/>
      <c r="F709" s="18"/>
      <c r="G709" s="18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18"/>
      <c r="C710" s="19"/>
      <c r="D710" s="18"/>
      <c r="E710" s="18"/>
      <c r="F710" s="18"/>
      <c r="G710" s="18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18"/>
      <c r="C711" s="19"/>
      <c r="D711" s="18"/>
      <c r="E711" s="18"/>
      <c r="F711" s="18"/>
      <c r="G711" s="18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18"/>
      <c r="C712" s="19"/>
      <c r="D712" s="18"/>
      <c r="E712" s="18"/>
      <c r="F712" s="18"/>
      <c r="G712" s="18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18"/>
      <c r="C713" s="19"/>
      <c r="D713" s="18"/>
      <c r="E713" s="18"/>
      <c r="F713" s="18"/>
      <c r="G713" s="18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18"/>
      <c r="C714" s="19"/>
      <c r="D714" s="18"/>
      <c r="E714" s="18"/>
      <c r="F714" s="18"/>
      <c r="G714" s="18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18"/>
      <c r="C715" s="19"/>
      <c r="D715" s="18"/>
      <c r="E715" s="18"/>
      <c r="F715" s="18"/>
      <c r="G715" s="18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18"/>
      <c r="C716" s="19"/>
      <c r="D716" s="18"/>
      <c r="E716" s="18"/>
      <c r="F716" s="18"/>
      <c r="G716" s="18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18"/>
      <c r="C717" s="19"/>
      <c r="D717" s="18"/>
      <c r="E717" s="18"/>
      <c r="F717" s="18"/>
      <c r="G717" s="18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18"/>
      <c r="C718" s="19"/>
      <c r="D718" s="18"/>
      <c r="E718" s="18"/>
      <c r="F718" s="18"/>
      <c r="G718" s="18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18"/>
      <c r="C719" s="19"/>
      <c r="D719" s="18"/>
      <c r="E719" s="18"/>
      <c r="F719" s="18"/>
      <c r="G719" s="18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18"/>
      <c r="C720" s="19"/>
      <c r="D720" s="18"/>
      <c r="E720" s="18"/>
      <c r="F720" s="18"/>
      <c r="G720" s="18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18"/>
      <c r="C721" s="19"/>
      <c r="D721" s="18"/>
      <c r="E721" s="18"/>
      <c r="F721" s="18"/>
      <c r="G721" s="18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18"/>
      <c r="C722" s="19"/>
      <c r="D722" s="18"/>
      <c r="E722" s="18"/>
      <c r="F722" s="18"/>
      <c r="G722" s="18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18"/>
      <c r="C723" s="19"/>
      <c r="D723" s="18"/>
      <c r="E723" s="18"/>
      <c r="F723" s="18"/>
      <c r="G723" s="18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18"/>
      <c r="C724" s="19"/>
      <c r="D724" s="18"/>
      <c r="E724" s="18"/>
      <c r="F724" s="18"/>
      <c r="G724" s="18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18"/>
      <c r="C725" s="19"/>
      <c r="D725" s="18"/>
      <c r="E725" s="18"/>
      <c r="F725" s="18"/>
      <c r="G725" s="18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18"/>
      <c r="C726" s="19"/>
      <c r="D726" s="18"/>
      <c r="E726" s="18"/>
      <c r="F726" s="18"/>
      <c r="G726" s="18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18"/>
      <c r="C727" s="19"/>
      <c r="D727" s="18"/>
      <c r="E727" s="18"/>
      <c r="F727" s="18"/>
      <c r="G727" s="18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18"/>
      <c r="C728" s="19"/>
      <c r="D728" s="18"/>
      <c r="E728" s="18"/>
      <c r="F728" s="18"/>
      <c r="G728" s="18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18"/>
      <c r="C729" s="19"/>
      <c r="D729" s="18"/>
      <c r="E729" s="18"/>
      <c r="F729" s="18"/>
      <c r="G729" s="18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18"/>
      <c r="C730" s="19"/>
      <c r="D730" s="18"/>
      <c r="E730" s="18"/>
      <c r="F730" s="18"/>
      <c r="G730" s="18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18"/>
      <c r="C731" s="19"/>
      <c r="D731" s="18"/>
      <c r="E731" s="18"/>
      <c r="F731" s="18"/>
      <c r="G731" s="18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18"/>
      <c r="C732" s="19"/>
      <c r="D732" s="18"/>
      <c r="E732" s="18"/>
      <c r="F732" s="18"/>
      <c r="G732" s="18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18"/>
      <c r="C733" s="19"/>
      <c r="D733" s="18"/>
      <c r="E733" s="18"/>
      <c r="F733" s="18"/>
      <c r="G733" s="18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18"/>
      <c r="C734" s="19"/>
      <c r="D734" s="18"/>
      <c r="E734" s="18"/>
      <c r="F734" s="18"/>
      <c r="G734" s="18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18"/>
      <c r="C735" s="19"/>
      <c r="D735" s="18"/>
      <c r="E735" s="18"/>
      <c r="F735" s="18"/>
      <c r="G735" s="18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18"/>
      <c r="C736" s="19"/>
      <c r="D736" s="18"/>
      <c r="E736" s="18"/>
      <c r="F736" s="18"/>
      <c r="G736" s="18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18"/>
      <c r="C737" s="19"/>
      <c r="D737" s="18"/>
      <c r="E737" s="18"/>
      <c r="F737" s="18"/>
      <c r="G737" s="18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18"/>
      <c r="C738" s="19"/>
      <c r="D738" s="18"/>
      <c r="E738" s="18"/>
      <c r="F738" s="18"/>
      <c r="G738" s="18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18"/>
      <c r="C739" s="19"/>
      <c r="D739" s="18"/>
      <c r="E739" s="18"/>
      <c r="F739" s="18"/>
      <c r="G739" s="18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18"/>
      <c r="C740" s="19"/>
      <c r="D740" s="18"/>
      <c r="E740" s="18"/>
      <c r="F740" s="18"/>
      <c r="G740" s="18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18"/>
      <c r="C741" s="19"/>
      <c r="D741" s="18"/>
      <c r="E741" s="18"/>
      <c r="F741" s="18"/>
      <c r="G741" s="18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18"/>
      <c r="C742" s="19"/>
      <c r="D742" s="18"/>
      <c r="E742" s="18"/>
      <c r="F742" s="18"/>
      <c r="G742" s="18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18"/>
      <c r="C743" s="19"/>
      <c r="D743" s="18"/>
      <c r="E743" s="18"/>
      <c r="F743" s="18"/>
      <c r="G743" s="18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18"/>
      <c r="C744" s="19"/>
      <c r="D744" s="18"/>
      <c r="E744" s="18"/>
      <c r="F744" s="18"/>
      <c r="G744" s="18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18"/>
      <c r="C745" s="19"/>
      <c r="D745" s="18"/>
      <c r="E745" s="18"/>
      <c r="F745" s="18"/>
      <c r="G745" s="18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18"/>
      <c r="C746" s="19"/>
      <c r="D746" s="18"/>
      <c r="E746" s="18"/>
      <c r="F746" s="18"/>
      <c r="G746" s="18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18"/>
      <c r="C747" s="19"/>
      <c r="D747" s="18"/>
      <c r="E747" s="18"/>
      <c r="F747" s="18"/>
      <c r="G747" s="18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18"/>
      <c r="C748" s="19"/>
      <c r="D748" s="18"/>
      <c r="E748" s="18"/>
      <c r="F748" s="18"/>
      <c r="G748" s="18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18"/>
      <c r="C749" s="19"/>
      <c r="D749" s="18"/>
      <c r="E749" s="18"/>
      <c r="F749" s="18"/>
      <c r="G749" s="18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18"/>
      <c r="C750" s="19"/>
      <c r="D750" s="18"/>
      <c r="E750" s="18"/>
      <c r="F750" s="18"/>
      <c r="G750" s="18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18"/>
      <c r="C751" s="19"/>
      <c r="D751" s="18"/>
      <c r="E751" s="18"/>
      <c r="F751" s="18"/>
      <c r="G751" s="18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18"/>
      <c r="C752" s="19"/>
      <c r="D752" s="18"/>
      <c r="E752" s="18"/>
      <c r="F752" s="18"/>
      <c r="G752" s="18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18"/>
      <c r="C753" s="19"/>
      <c r="D753" s="18"/>
      <c r="E753" s="18"/>
      <c r="F753" s="18"/>
      <c r="G753" s="18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18"/>
      <c r="C754" s="19"/>
      <c r="D754" s="18"/>
      <c r="E754" s="18"/>
      <c r="F754" s="18"/>
      <c r="G754" s="18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18"/>
      <c r="C755" s="19"/>
      <c r="D755" s="18"/>
      <c r="E755" s="18"/>
      <c r="F755" s="18"/>
      <c r="G755" s="18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18"/>
      <c r="C756" s="19"/>
      <c r="D756" s="18"/>
      <c r="E756" s="18"/>
      <c r="F756" s="18"/>
      <c r="G756" s="18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18"/>
      <c r="C757" s="19"/>
      <c r="D757" s="18"/>
      <c r="E757" s="18"/>
      <c r="F757" s="18"/>
      <c r="G757" s="18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18"/>
      <c r="C758" s="19"/>
      <c r="D758" s="18"/>
      <c r="E758" s="18"/>
      <c r="F758" s="18"/>
      <c r="G758" s="18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18"/>
      <c r="C759" s="19"/>
      <c r="D759" s="18"/>
      <c r="E759" s="18"/>
      <c r="F759" s="18"/>
      <c r="G759" s="18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18"/>
      <c r="C760" s="19"/>
      <c r="D760" s="18"/>
      <c r="E760" s="18"/>
      <c r="F760" s="18"/>
      <c r="G760" s="18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18"/>
      <c r="C761" s="19"/>
      <c r="D761" s="18"/>
      <c r="E761" s="18"/>
      <c r="F761" s="18"/>
      <c r="G761" s="18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18"/>
      <c r="C762" s="19"/>
      <c r="D762" s="18"/>
      <c r="E762" s="18"/>
      <c r="F762" s="18"/>
      <c r="G762" s="18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18"/>
      <c r="C763" s="19"/>
      <c r="D763" s="18"/>
      <c r="E763" s="18"/>
      <c r="F763" s="18"/>
      <c r="G763" s="18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18"/>
      <c r="C764" s="19"/>
      <c r="D764" s="18"/>
      <c r="E764" s="18"/>
      <c r="F764" s="18"/>
      <c r="G764" s="18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18"/>
      <c r="C765" s="19"/>
      <c r="D765" s="18"/>
      <c r="E765" s="18"/>
      <c r="F765" s="18"/>
      <c r="G765" s="18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18"/>
      <c r="C766" s="19"/>
      <c r="D766" s="18"/>
      <c r="E766" s="18"/>
      <c r="F766" s="18"/>
      <c r="G766" s="18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18"/>
      <c r="C767" s="19"/>
      <c r="D767" s="18"/>
      <c r="E767" s="18"/>
      <c r="F767" s="18"/>
      <c r="G767" s="18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18"/>
      <c r="C768" s="19"/>
      <c r="D768" s="18"/>
      <c r="E768" s="18"/>
      <c r="F768" s="18"/>
      <c r="G768" s="18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18"/>
      <c r="C769" s="19"/>
      <c r="D769" s="18"/>
      <c r="E769" s="18"/>
      <c r="F769" s="18"/>
      <c r="G769" s="18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18"/>
      <c r="C770" s="19"/>
      <c r="D770" s="18"/>
      <c r="E770" s="18"/>
      <c r="F770" s="18"/>
      <c r="G770" s="18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18"/>
      <c r="C771" s="19"/>
      <c r="D771" s="18"/>
      <c r="E771" s="18"/>
      <c r="F771" s="18"/>
      <c r="G771" s="18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18"/>
      <c r="C772" s="19"/>
      <c r="D772" s="18"/>
      <c r="E772" s="18"/>
      <c r="F772" s="18"/>
      <c r="G772" s="18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18"/>
      <c r="C773" s="19"/>
      <c r="D773" s="18"/>
      <c r="E773" s="18"/>
      <c r="F773" s="18"/>
      <c r="G773" s="18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18"/>
      <c r="C774" s="19"/>
      <c r="D774" s="18"/>
      <c r="E774" s="18"/>
      <c r="F774" s="18"/>
      <c r="G774" s="18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18"/>
      <c r="C775" s="19"/>
      <c r="D775" s="18"/>
      <c r="E775" s="18"/>
      <c r="F775" s="18"/>
      <c r="G775" s="18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18"/>
      <c r="C776" s="19"/>
      <c r="D776" s="18"/>
      <c r="E776" s="18"/>
      <c r="F776" s="18"/>
      <c r="G776" s="18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18"/>
      <c r="C777" s="19"/>
      <c r="D777" s="18"/>
      <c r="E777" s="18"/>
      <c r="F777" s="18"/>
      <c r="G777" s="18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18"/>
      <c r="C778" s="19"/>
      <c r="D778" s="18"/>
      <c r="E778" s="18"/>
      <c r="F778" s="18"/>
      <c r="G778" s="18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18"/>
      <c r="C779" s="19"/>
      <c r="D779" s="18"/>
      <c r="E779" s="18"/>
      <c r="F779" s="18"/>
      <c r="G779" s="18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18"/>
      <c r="C780" s="19"/>
      <c r="D780" s="18"/>
      <c r="E780" s="18"/>
      <c r="F780" s="18"/>
      <c r="G780" s="18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18"/>
      <c r="C781" s="19"/>
      <c r="D781" s="18"/>
      <c r="E781" s="18"/>
      <c r="F781" s="18"/>
      <c r="G781" s="18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18"/>
      <c r="C782" s="19"/>
      <c r="D782" s="18"/>
      <c r="E782" s="18"/>
      <c r="F782" s="18"/>
      <c r="G782" s="18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18"/>
      <c r="C783" s="19"/>
      <c r="D783" s="18"/>
      <c r="E783" s="18"/>
      <c r="F783" s="18"/>
      <c r="G783" s="18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18"/>
      <c r="C784" s="19"/>
      <c r="D784" s="18"/>
      <c r="E784" s="18"/>
      <c r="F784" s="18"/>
      <c r="G784" s="18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18"/>
      <c r="C785" s="19"/>
      <c r="D785" s="18"/>
      <c r="E785" s="18"/>
      <c r="F785" s="18"/>
      <c r="G785" s="18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18"/>
      <c r="C786" s="19"/>
      <c r="D786" s="18"/>
      <c r="E786" s="18"/>
      <c r="F786" s="18"/>
      <c r="G786" s="18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18"/>
      <c r="C787" s="19"/>
      <c r="D787" s="18"/>
      <c r="E787" s="18"/>
      <c r="F787" s="18"/>
      <c r="G787" s="18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18"/>
      <c r="C788" s="19"/>
      <c r="D788" s="18"/>
      <c r="E788" s="18"/>
      <c r="F788" s="18"/>
      <c r="G788" s="18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18"/>
      <c r="C789" s="19"/>
      <c r="D789" s="18"/>
      <c r="E789" s="18"/>
      <c r="F789" s="18"/>
      <c r="G789" s="18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18"/>
      <c r="C790" s="19"/>
      <c r="D790" s="18"/>
      <c r="E790" s="18"/>
      <c r="F790" s="18"/>
      <c r="G790" s="18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18"/>
      <c r="C791" s="19"/>
      <c r="D791" s="18"/>
      <c r="E791" s="18"/>
      <c r="F791" s="18"/>
      <c r="G791" s="18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18"/>
      <c r="C792" s="19"/>
      <c r="D792" s="18"/>
      <c r="E792" s="18"/>
      <c r="F792" s="18"/>
      <c r="G792" s="18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18"/>
      <c r="C793" s="19"/>
      <c r="D793" s="18"/>
      <c r="E793" s="18"/>
      <c r="F793" s="18"/>
      <c r="G793" s="18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18"/>
      <c r="C794" s="19"/>
      <c r="D794" s="18"/>
      <c r="E794" s="18"/>
      <c r="F794" s="18"/>
      <c r="G794" s="18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18"/>
      <c r="C795" s="19"/>
      <c r="D795" s="18"/>
      <c r="E795" s="18"/>
      <c r="F795" s="18"/>
      <c r="G795" s="18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18"/>
      <c r="C796" s="19"/>
      <c r="D796" s="18"/>
      <c r="E796" s="18"/>
      <c r="F796" s="18"/>
      <c r="G796" s="18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18"/>
      <c r="C797" s="19"/>
      <c r="D797" s="18"/>
      <c r="E797" s="18"/>
      <c r="F797" s="18"/>
      <c r="G797" s="18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18"/>
      <c r="C798" s="19"/>
      <c r="D798" s="18"/>
      <c r="E798" s="18"/>
      <c r="F798" s="18"/>
      <c r="G798" s="18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18"/>
      <c r="C799" s="19"/>
      <c r="D799" s="18"/>
      <c r="E799" s="18"/>
      <c r="F799" s="18"/>
      <c r="G799" s="18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18"/>
      <c r="C800" s="19"/>
      <c r="D800" s="18"/>
      <c r="E800" s="18"/>
      <c r="F800" s="18"/>
      <c r="G800" s="18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18"/>
      <c r="C801" s="19"/>
      <c r="D801" s="18"/>
      <c r="E801" s="18"/>
      <c r="F801" s="18"/>
      <c r="G801" s="18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18"/>
      <c r="C802" s="19"/>
      <c r="D802" s="18"/>
      <c r="E802" s="18"/>
      <c r="F802" s="18"/>
      <c r="G802" s="18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18"/>
      <c r="C803" s="19"/>
      <c r="D803" s="18"/>
      <c r="E803" s="18"/>
      <c r="F803" s="18"/>
      <c r="G803" s="18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18"/>
      <c r="C804" s="19"/>
      <c r="D804" s="18"/>
      <c r="E804" s="18"/>
      <c r="F804" s="18"/>
      <c r="G804" s="18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18"/>
      <c r="C805" s="19"/>
      <c r="D805" s="18"/>
      <c r="E805" s="18"/>
      <c r="F805" s="18"/>
      <c r="G805" s="18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18"/>
      <c r="C806" s="19"/>
      <c r="D806" s="18"/>
      <c r="E806" s="18"/>
      <c r="F806" s="18"/>
      <c r="G806" s="18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18"/>
      <c r="C807" s="19"/>
      <c r="D807" s="18"/>
      <c r="E807" s="18"/>
      <c r="F807" s="18"/>
      <c r="G807" s="18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18"/>
      <c r="C808" s="19"/>
      <c r="D808" s="18"/>
      <c r="E808" s="18"/>
      <c r="F808" s="18"/>
      <c r="G808" s="18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18"/>
      <c r="C809" s="19"/>
      <c r="D809" s="18"/>
      <c r="E809" s="18"/>
      <c r="F809" s="18"/>
      <c r="G809" s="18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18"/>
      <c r="C810" s="19"/>
      <c r="D810" s="18"/>
      <c r="E810" s="18"/>
      <c r="F810" s="18"/>
      <c r="G810" s="18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18"/>
      <c r="C811" s="19"/>
      <c r="D811" s="18"/>
      <c r="E811" s="18"/>
      <c r="F811" s="18"/>
      <c r="G811" s="18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18"/>
      <c r="C812" s="19"/>
      <c r="D812" s="18"/>
      <c r="E812" s="18"/>
      <c r="F812" s="18"/>
      <c r="G812" s="18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18"/>
      <c r="C813" s="19"/>
      <c r="D813" s="18"/>
      <c r="E813" s="18"/>
      <c r="F813" s="18"/>
      <c r="G813" s="18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18"/>
      <c r="C814" s="19"/>
      <c r="D814" s="18"/>
      <c r="E814" s="18"/>
      <c r="F814" s="18"/>
      <c r="G814" s="18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18"/>
      <c r="C815" s="19"/>
      <c r="D815" s="18"/>
      <c r="E815" s="18"/>
      <c r="F815" s="18"/>
      <c r="G815" s="18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18"/>
      <c r="C816" s="19"/>
      <c r="D816" s="18"/>
      <c r="E816" s="18"/>
      <c r="F816" s="18"/>
      <c r="G816" s="18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18"/>
      <c r="C817" s="19"/>
      <c r="D817" s="18"/>
      <c r="E817" s="18"/>
      <c r="F817" s="18"/>
      <c r="G817" s="18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18"/>
      <c r="C818" s="19"/>
      <c r="D818" s="18"/>
      <c r="E818" s="18"/>
      <c r="F818" s="18"/>
      <c r="G818" s="18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18"/>
      <c r="C819" s="19"/>
      <c r="D819" s="18"/>
      <c r="E819" s="18"/>
      <c r="F819" s="18"/>
      <c r="G819" s="18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18"/>
      <c r="C820" s="19"/>
      <c r="D820" s="18"/>
      <c r="E820" s="18"/>
      <c r="F820" s="18"/>
      <c r="G820" s="18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18"/>
      <c r="C821" s="19"/>
      <c r="D821" s="18"/>
      <c r="E821" s="18"/>
      <c r="F821" s="18"/>
      <c r="G821" s="18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18"/>
      <c r="C822" s="19"/>
      <c r="D822" s="18"/>
      <c r="E822" s="18"/>
      <c r="F822" s="18"/>
      <c r="G822" s="18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18"/>
      <c r="C823" s="19"/>
      <c r="D823" s="18"/>
      <c r="E823" s="18"/>
      <c r="F823" s="18"/>
      <c r="G823" s="18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18"/>
      <c r="C824" s="19"/>
      <c r="D824" s="18"/>
      <c r="E824" s="18"/>
      <c r="F824" s="18"/>
      <c r="G824" s="18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18"/>
      <c r="C825" s="19"/>
      <c r="D825" s="18"/>
      <c r="E825" s="18"/>
      <c r="F825" s="18"/>
      <c r="G825" s="18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18"/>
      <c r="C826" s="19"/>
      <c r="D826" s="18"/>
      <c r="E826" s="18"/>
      <c r="F826" s="18"/>
      <c r="G826" s="18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18"/>
      <c r="C827" s="19"/>
      <c r="D827" s="18"/>
      <c r="E827" s="18"/>
      <c r="F827" s="18"/>
      <c r="G827" s="18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18"/>
      <c r="C828" s="19"/>
      <c r="D828" s="18"/>
      <c r="E828" s="18"/>
      <c r="F828" s="18"/>
      <c r="G828" s="18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18"/>
      <c r="C829" s="19"/>
      <c r="D829" s="18"/>
      <c r="E829" s="18"/>
      <c r="F829" s="18"/>
      <c r="G829" s="18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18"/>
      <c r="C830" s="19"/>
      <c r="D830" s="18"/>
      <c r="E830" s="18"/>
      <c r="F830" s="18"/>
      <c r="G830" s="18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18"/>
      <c r="C831" s="19"/>
      <c r="D831" s="18"/>
      <c r="E831" s="18"/>
      <c r="F831" s="18"/>
      <c r="G831" s="18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18"/>
      <c r="C832" s="19"/>
      <c r="D832" s="18"/>
      <c r="E832" s="18"/>
      <c r="F832" s="18"/>
      <c r="G832" s="18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18"/>
      <c r="C833" s="19"/>
      <c r="D833" s="18"/>
      <c r="E833" s="18"/>
      <c r="F833" s="18"/>
      <c r="G833" s="18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18"/>
      <c r="C834" s="19"/>
      <c r="D834" s="18"/>
      <c r="E834" s="18"/>
      <c r="F834" s="18"/>
      <c r="G834" s="18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18"/>
      <c r="C835" s="19"/>
      <c r="D835" s="18"/>
      <c r="E835" s="18"/>
      <c r="F835" s="18"/>
      <c r="G835" s="18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18"/>
      <c r="C836" s="19"/>
      <c r="D836" s="18"/>
      <c r="E836" s="18"/>
      <c r="F836" s="18"/>
      <c r="G836" s="18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18"/>
      <c r="C837" s="19"/>
      <c r="D837" s="18"/>
      <c r="E837" s="18"/>
      <c r="F837" s="18"/>
      <c r="G837" s="18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18"/>
      <c r="C838" s="19"/>
      <c r="D838" s="18"/>
      <c r="E838" s="18"/>
      <c r="F838" s="18"/>
      <c r="G838" s="18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18"/>
      <c r="C839" s="19"/>
      <c r="D839" s="18"/>
      <c r="E839" s="18"/>
      <c r="F839" s="18"/>
      <c r="G839" s="18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18"/>
      <c r="C840" s="19"/>
      <c r="D840" s="18"/>
      <c r="E840" s="18"/>
      <c r="F840" s="18"/>
      <c r="G840" s="18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18"/>
      <c r="C841" s="19"/>
      <c r="D841" s="18"/>
      <c r="E841" s="18"/>
      <c r="F841" s="18"/>
      <c r="G841" s="18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18"/>
      <c r="C842" s="19"/>
      <c r="D842" s="18"/>
      <c r="E842" s="18"/>
      <c r="F842" s="18"/>
      <c r="G842" s="18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18"/>
      <c r="C843" s="19"/>
      <c r="D843" s="18"/>
      <c r="E843" s="18"/>
      <c r="F843" s="18"/>
      <c r="G843" s="18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18"/>
      <c r="C844" s="19"/>
      <c r="D844" s="18"/>
      <c r="E844" s="18"/>
      <c r="F844" s="18"/>
      <c r="G844" s="18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18"/>
      <c r="C845" s="19"/>
      <c r="D845" s="18"/>
      <c r="E845" s="18"/>
      <c r="F845" s="18"/>
      <c r="G845" s="18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18"/>
      <c r="C846" s="19"/>
      <c r="D846" s="18"/>
      <c r="E846" s="18"/>
      <c r="F846" s="18"/>
      <c r="G846" s="18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18"/>
      <c r="C847" s="19"/>
      <c r="D847" s="18"/>
      <c r="E847" s="18"/>
      <c r="F847" s="18"/>
      <c r="G847" s="18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18"/>
      <c r="C848" s="19"/>
      <c r="D848" s="18"/>
      <c r="E848" s="18"/>
      <c r="F848" s="18"/>
      <c r="G848" s="18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18"/>
      <c r="C849" s="19"/>
      <c r="D849" s="18"/>
      <c r="E849" s="18"/>
      <c r="F849" s="18"/>
      <c r="G849" s="18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18"/>
      <c r="C850" s="19"/>
      <c r="D850" s="18"/>
      <c r="E850" s="18"/>
      <c r="F850" s="18"/>
      <c r="G850" s="18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18"/>
      <c r="C851" s="19"/>
      <c r="D851" s="18"/>
      <c r="E851" s="18"/>
      <c r="F851" s="18"/>
      <c r="G851" s="18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18"/>
      <c r="C852" s="19"/>
      <c r="D852" s="18"/>
      <c r="E852" s="18"/>
      <c r="F852" s="18"/>
      <c r="G852" s="18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18"/>
      <c r="C853" s="19"/>
      <c r="D853" s="18"/>
      <c r="E853" s="18"/>
      <c r="F853" s="18"/>
      <c r="G853" s="18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18"/>
      <c r="C854" s="19"/>
      <c r="D854" s="18"/>
      <c r="E854" s="18"/>
      <c r="F854" s="18"/>
      <c r="G854" s="18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18"/>
      <c r="C855" s="19"/>
      <c r="D855" s="18"/>
      <c r="E855" s="18"/>
      <c r="F855" s="18"/>
      <c r="G855" s="18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18"/>
      <c r="C856" s="19"/>
      <c r="D856" s="18"/>
      <c r="E856" s="18"/>
      <c r="F856" s="18"/>
      <c r="G856" s="18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18"/>
      <c r="C857" s="19"/>
      <c r="D857" s="18"/>
      <c r="E857" s="18"/>
      <c r="F857" s="18"/>
      <c r="G857" s="18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18"/>
      <c r="C858" s="19"/>
      <c r="D858" s="18"/>
      <c r="E858" s="18"/>
      <c r="F858" s="18"/>
      <c r="G858" s="18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18"/>
      <c r="C859" s="19"/>
      <c r="D859" s="18"/>
      <c r="E859" s="18"/>
      <c r="F859" s="18"/>
      <c r="G859" s="18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18"/>
      <c r="C860" s="19"/>
      <c r="D860" s="18"/>
      <c r="E860" s="18"/>
      <c r="F860" s="18"/>
      <c r="G860" s="18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18"/>
      <c r="C861" s="19"/>
      <c r="D861" s="18"/>
      <c r="E861" s="18"/>
      <c r="F861" s="18"/>
      <c r="G861" s="18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18"/>
      <c r="C862" s="19"/>
      <c r="D862" s="18"/>
      <c r="E862" s="18"/>
      <c r="F862" s="18"/>
      <c r="G862" s="18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18"/>
      <c r="C863" s="19"/>
      <c r="D863" s="18"/>
      <c r="E863" s="18"/>
      <c r="F863" s="18"/>
      <c r="G863" s="18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18"/>
      <c r="C864" s="19"/>
      <c r="D864" s="18"/>
      <c r="E864" s="18"/>
      <c r="F864" s="18"/>
      <c r="G864" s="18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18"/>
      <c r="C865" s="19"/>
      <c r="D865" s="18"/>
      <c r="E865" s="18"/>
      <c r="F865" s="18"/>
      <c r="G865" s="18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18"/>
      <c r="C866" s="19"/>
      <c r="D866" s="18"/>
      <c r="E866" s="18"/>
      <c r="F866" s="18"/>
      <c r="G866" s="18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18"/>
      <c r="C867" s="19"/>
      <c r="D867" s="18"/>
      <c r="E867" s="18"/>
      <c r="F867" s="18"/>
      <c r="G867" s="18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18"/>
      <c r="C868" s="19"/>
      <c r="D868" s="18"/>
      <c r="E868" s="18"/>
      <c r="F868" s="18"/>
      <c r="G868" s="18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18"/>
      <c r="C869" s="19"/>
      <c r="D869" s="18"/>
      <c r="E869" s="18"/>
      <c r="F869" s="18"/>
      <c r="G869" s="18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18"/>
      <c r="C870" s="19"/>
      <c r="D870" s="18"/>
      <c r="E870" s="18"/>
      <c r="F870" s="18"/>
      <c r="G870" s="18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18"/>
      <c r="C871" s="19"/>
      <c r="D871" s="18"/>
      <c r="E871" s="18"/>
      <c r="F871" s="18"/>
      <c r="G871" s="18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18"/>
      <c r="C872" s="19"/>
      <c r="D872" s="18"/>
      <c r="E872" s="18"/>
      <c r="F872" s="18"/>
      <c r="G872" s="18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18"/>
      <c r="C873" s="19"/>
      <c r="D873" s="18"/>
      <c r="E873" s="18"/>
      <c r="F873" s="18"/>
      <c r="G873" s="18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18"/>
      <c r="C874" s="19"/>
      <c r="D874" s="18"/>
      <c r="E874" s="18"/>
      <c r="F874" s="18"/>
      <c r="G874" s="18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18"/>
      <c r="C875" s="19"/>
      <c r="D875" s="18"/>
      <c r="E875" s="18"/>
      <c r="F875" s="18"/>
      <c r="G875" s="18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18"/>
      <c r="C876" s="19"/>
      <c r="D876" s="18"/>
      <c r="E876" s="18"/>
      <c r="F876" s="18"/>
      <c r="G876" s="18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18"/>
      <c r="C877" s="19"/>
      <c r="D877" s="18"/>
      <c r="E877" s="18"/>
      <c r="F877" s="18"/>
      <c r="G877" s="18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18"/>
      <c r="C878" s="19"/>
      <c r="D878" s="18"/>
      <c r="E878" s="18"/>
      <c r="F878" s="18"/>
      <c r="G878" s="18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18"/>
      <c r="C879" s="19"/>
      <c r="D879" s="18"/>
      <c r="E879" s="18"/>
      <c r="F879" s="18"/>
      <c r="G879" s="18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18"/>
      <c r="C880" s="19"/>
      <c r="D880" s="18"/>
      <c r="E880" s="18"/>
      <c r="F880" s="18"/>
      <c r="G880" s="18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18"/>
      <c r="C881" s="19"/>
      <c r="D881" s="18"/>
      <c r="E881" s="18"/>
      <c r="F881" s="18"/>
      <c r="G881" s="18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18"/>
      <c r="C882" s="19"/>
      <c r="D882" s="18"/>
      <c r="E882" s="18"/>
      <c r="F882" s="18"/>
      <c r="G882" s="18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18"/>
      <c r="C883" s="19"/>
      <c r="D883" s="18"/>
      <c r="E883" s="18"/>
      <c r="F883" s="18"/>
      <c r="G883" s="18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18"/>
      <c r="C884" s="19"/>
      <c r="D884" s="18"/>
      <c r="E884" s="18"/>
      <c r="F884" s="18"/>
      <c r="G884" s="18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18"/>
      <c r="C885" s="19"/>
      <c r="D885" s="18"/>
      <c r="E885" s="18"/>
      <c r="F885" s="18"/>
      <c r="G885" s="18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18"/>
      <c r="C886" s="19"/>
      <c r="D886" s="18"/>
      <c r="E886" s="18"/>
      <c r="F886" s="18"/>
      <c r="G886" s="18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18"/>
      <c r="C887" s="19"/>
      <c r="D887" s="18"/>
      <c r="E887" s="18"/>
      <c r="F887" s="18"/>
      <c r="G887" s="18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18"/>
      <c r="C888" s="19"/>
      <c r="D888" s="18"/>
      <c r="E888" s="18"/>
      <c r="F888" s="18"/>
      <c r="G888" s="18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18"/>
      <c r="C889" s="19"/>
      <c r="D889" s="18"/>
      <c r="E889" s="18"/>
      <c r="F889" s="18"/>
      <c r="G889" s="18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18"/>
      <c r="C890" s="19"/>
      <c r="D890" s="18"/>
      <c r="E890" s="18"/>
      <c r="F890" s="18"/>
      <c r="G890" s="18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18"/>
      <c r="C891" s="19"/>
      <c r="D891" s="18"/>
      <c r="E891" s="18"/>
      <c r="F891" s="18"/>
      <c r="G891" s="18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18"/>
      <c r="C892" s="19"/>
      <c r="D892" s="18"/>
      <c r="E892" s="18"/>
      <c r="F892" s="18"/>
      <c r="G892" s="18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18"/>
      <c r="C893" s="19"/>
      <c r="D893" s="18"/>
      <c r="E893" s="18"/>
      <c r="F893" s="18"/>
      <c r="G893" s="18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18"/>
      <c r="C894" s="19"/>
      <c r="D894" s="18"/>
      <c r="E894" s="18"/>
      <c r="F894" s="18"/>
      <c r="G894" s="18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18"/>
      <c r="C895" s="19"/>
      <c r="D895" s="18"/>
      <c r="E895" s="18"/>
      <c r="F895" s="18"/>
      <c r="G895" s="18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18"/>
      <c r="C896" s="19"/>
      <c r="D896" s="18"/>
      <c r="E896" s="18"/>
      <c r="F896" s="18"/>
      <c r="G896" s="18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18"/>
      <c r="C897" s="19"/>
      <c r="D897" s="18"/>
      <c r="E897" s="18"/>
      <c r="F897" s="18"/>
      <c r="G897" s="18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18"/>
      <c r="C898" s="19"/>
      <c r="D898" s="18"/>
      <c r="E898" s="18"/>
      <c r="F898" s="18"/>
      <c r="G898" s="18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18"/>
      <c r="C899" s="19"/>
      <c r="D899" s="18"/>
      <c r="E899" s="18"/>
      <c r="F899" s="18"/>
      <c r="G899" s="18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18"/>
      <c r="C900" s="19"/>
      <c r="D900" s="18"/>
      <c r="E900" s="18"/>
      <c r="F900" s="18"/>
      <c r="G900" s="18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18"/>
      <c r="C901" s="19"/>
      <c r="D901" s="18"/>
      <c r="E901" s="18"/>
      <c r="F901" s="18"/>
      <c r="G901" s="18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18"/>
      <c r="C902" s="19"/>
      <c r="D902" s="18"/>
      <c r="E902" s="18"/>
      <c r="F902" s="18"/>
      <c r="G902" s="18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18"/>
      <c r="C903" s="19"/>
      <c r="D903" s="18"/>
      <c r="E903" s="18"/>
      <c r="F903" s="18"/>
      <c r="G903" s="18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18"/>
      <c r="C904" s="19"/>
      <c r="D904" s="18"/>
      <c r="E904" s="18"/>
      <c r="F904" s="18"/>
      <c r="G904" s="18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18"/>
      <c r="C905" s="19"/>
      <c r="D905" s="18"/>
      <c r="E905" s="18"/>
      <c r="F905" s="18"/>
      <c r="G905" s="18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18"/>
      <c r="C906" s="19"/>
      <c r="D906" s="18"/>
      <c r="E906" s="18"/>
      <c r="F906" s="18"/>
      <c r="G906" s="18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18"/>
      <c r="C907" s="19"/>
      <c r="D907" s="18"/>
      <c r="E907" s="18"/>
      <c r="F907" s="18"/>
      <c r="G907" s="18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18"/>
      <c r="C908" s="19"/>
      <c r="D908" s="18"/>
      <c r="E908" s="18"/>
      <c r="F908" s="18"/>
      <c r="G908" s="18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18"/>
      <c r="C909" s="19"/>
      <c r="D909" s="18"/>
      <c r="E909" s="18"/>
      <c r="F909" s="18"/>
      <c r="G909" s="18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18"/>
      <c r="C910" s="19"/>
      <c r="D910" s="18"/>
      <c r="E910" s="18"/>
      <c r="F910" s="18"/>
      <c r="G910" s="18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18"/>
      <c r="C911" s="19"/>
      <c r="D911" s="18"/>
      <c r="E911" s="18"/>
      <c r="F911" s="18"/>
      <c r="G911" s="18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18"/>
      <c r="C912" s="19"/>
      <c r="D912" s="18"/>
      <c r="E912" s="18"/>
      <c r="F912" s="18"/>
      <c r="G912" s="18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18"/>
      <c r="C913" s="19"/>
      <c r="D913" s="18"/>
      <c r="E913" s="18"/>
      <c r="F913" s="18"/>
      <c r="G913" s="18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18"/>
      <c r="C914" s="19"/>
      <c r="D914" s="18"/>
      <c r="E914" s="18"/>
      <c r="F914" s="18"/>
      <c r="G914" s="18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18"/>
      <c r="C915" s="19"/>
      <c r="D915" s="18"/>
      <c r="E915" s="18"/>
      <c r="F915" s="18"/>
      <c r="G915" s="18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18"/>
      <c r="C916" s="19"/>
      <c r="D916" s="18"/>
      <c r="E916" s="18"/>
      <c r="F916" s="18"/>
      <c r="G916" s="18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18"/>
      <c r="C917" s="19"/>
      <c r="D917" s="18"/>
      <c r="E917" s="18"/>
      <c r="F917" s="18"/>
      <c r="G917" s="18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18"/>
      <c r="C918" s="19"/>
      <c r="D918" s="18"/>
      <c r="E918" s="18"/>
      <c r="F918" s="18"/>
      <c r="G918" s="18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18"/>
      <c r="C919" s="19"/>
      <c r="D919" s="18"/>
      <c r="E919" s="18"/>
      <c r="F919" s="18"/>
      <c r="G919" s="18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18"/>
      <c r="C920" s="19"/>
      <c r="D920" s="18"/>
      <c r="E920" s="18"/>
      <c r="F920" s="18"/>
      <c r="G920" s="18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18"/>
      <c r="C921" s="19"/>
      <c r="D921" s="18"/>
      <c r="E921" s="18"/>
      <c r="F921" s="18"/>
      <c r="G921" s="18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18"/>
      <c r="C922" s="19"/>
      <c r="D922" s="18"/>
      <c r="E922" s="18"/>
      <c r="F922" s="18"/>
      <c r="G922" s="18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18"/>
      <c r="C923" s="19"/>
      <c r="D923" s="18"/>
      <c r="E923" s="18"/>
      <c r="F923" s="18"/>
      <c r="G923" s="18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18"/>
      <c r="C924" s="19"/>
      <c r="D924" s="18"/>
      <c r="E924" s="18"/>
      <c r="F924" s="18"/>
      <c r="G924" s="18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18"/>
      <c r="C925" s="19"/>
      <c r="D925" s="18"/>
      <c r="E925" s="18"/>
      <c r="F925" s="18"/>
      <c r="G925" s="18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18"/>
      <c r="C926" s="19"/>
      <c r="D926" s="18"/>
      <c r="E926" s="18"/>
      <c r="F926" s="18"/>
      <c r="G926" s="18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18"/>
      <c r="C927" s="19"/>
      <c r="D927" s="18"/>
      <c r="E927" s="18"/>
      <c r="F927" s="18"/>
      <c r="G927" s="18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18"/>
      <c r="C928" s="19"/>
      <c r="D928" s="18"/>
      <c r="E928" s="18"/>
      <c r="F928" s="18"/>
      <c r="G928" s="18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18"/>
      <c r="C929" s="19"/>
      <c r="D929" s="18"/>
      <c r="E929" s="18"/>
      <c r="F929" s="18"/>
      <c r="G929" s="18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18"/>
      <c r="C930" s="19"/>
      <c r="D930" s="18"/>
      <c r="E930" s="18"/>
      <c r="F930" s="18"/>
      <c r="G930" s="18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18"/>
      <c r="C931" s="19"/>
      <c r="D931" s="18"/>
      <c r="E931" s="18"/>
      <c r="F931" s="18"/>
      <c r="G931" s="18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18"/>
      <c r="C932" s="19"/>
      <c r="D932" s="18"/>
      <c r="E932" s="18"/>
      <c r="F932" s="18"/>
      <c r="G932" s="18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18"/>
      <c r="C933" s="19"/>
      <c r="D933" s="18"/>
      <c r="E933" s="18"/>
      <c r="F933" s="18"/>
      <c r="G933" s="18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18"/>
      <c r="C934" s="19"/>
      <c r="D934" s="18"/>
      <c r="E934" s="18"/>
      <c r="F934" s="18"/>
      <c r="G934" s="18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18"/>
      <c r="C935" s="19"/>
      <c r="D935" s="18"/>
      <c r="E935" s="18"/>
      <c r="F935" s="18"/>
      <c r="G935" s="18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18"/>
      <c r="C936" s="19"/>
      <c r="D936" s="18"/>
      <c r="E936" s="18"/>
      <c r="F936" s="18"/>
      <c r="G936" s="18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18"/>
      <c r="C937" s="19"/>
      <c r="D937" s="18"/>
      <c r="E937" s="18"/>
      <c r="F937" s="18"/>
      <c r="G937" s="18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18"/>
      <c r="C938" s="19"/>
      <c r="D938" s="18"/>
      <c r="E938" s="18"/>
      <c r="F938" s="18"/>
      <c r="G938" s="18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18"/>
      <c r="C939" s="19"/>
      <c r="D939" s="18"/>
      <c r="E939" s="18"/>
      <c r="F939" s="18"/>
      <c r="G939" s="18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18"/>
      <c r="C940" s="19"/>
      <c r="D940" s="18"/>
      <c r="E940" s="18"/>
      <c r="F940" s="18"/>
      <c r="G940" s="18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18"/>
      <c r="C941" s="19"/>
      <c r="D941" s="18"/>
      <c r="E941" s="18"/>
      <c r="F941" s="18"/>
      <c r="G941" s="18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18"/>
      <c r="C942" s="19"/>
      <c r="D942" s="18"/>
      <c r="E942" s="18"/>
      <c r="F942" s="18"/>
      <c r="G942" s="18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18"/>
      <c r="C943" s="19"/>
      <c r="D943" s="18"/>
      <c r="E943" s="18"/>
      <c r="F943" s="18"/>
      <c r="G943" s="18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18"/>
      <c r="C944" s="19"/>
      <c r="D944" s="18"/>
      <c r="E944" s="18"/>
      <c r="F944" s="18"/>
      <c r="G944" s="18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18"/>
      <c r="C945" s="19"/>
      <c r="D945" s="18"/>
      <c r="E945" s="18"/>
      <c r="F945" s="18"/>
      <c r="G945" s="18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18"/>
      <c r="C946" s="19"/>
      <c r="D946" s="18"/>
      <c r="E946" s="18"/>
      <c r="F946" s="18"/>
      <c r="G946" s="18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18"/>
      <c r="C947" s="19"/>
      <c r="D947" s="18"/>
      <c r="E947" s="18"/>
      <c r="F947" s="18"/>
      <c r="G947" s="18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18"/>
      <c r="C948" s="19"/>
      <c r="D948" s="18"/>
      <c r="E948" s="18"/>
      <c r="F948" s="18"/>
      <c r="G948" s="18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18"/>
      <c r="C949" s="19"/>
      <c r="D949" s="18"/>
      <c r="E949" s="18"/>
      <c r="F949" s="18"/>
      <c r="G949" s="18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18"/>
      <c r="C950" s="19"/>
      <c r="D950" s="18"/>
      <c r="E950" s="18"/>
      <c r="F950" s="18"/>
      <c r="G950" s="18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18"/>
      <c r="C951" s="19"/>
      <c r="D951" s="18"/>
      <c r="E951" s="18"/>
      <c r="F951" s="18"/>
      <c r="G951" s="18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18"/>
      <c r="C952" s="19"/>
      <c r="D952" s="18"/>
      <c r="E952" s="18"/>
      <c r="F952" s="18"/>
      <c r="G952" s="18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18"/>
      <c r="C953" s="19"/>
      <c r="D953" s="18"/>
      <c r="E953" s="18"/>
      <c r="F953" s="18"/>
      <c r="G953" s="18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18"/>
      <c r="C954" s="19"/>
      <c r="D954" s="18"/>
      <c r="E954" s="18"/>
      <c r="F954" s="18"/>
      <c r="G954" s="18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18"/>
      <c r="C955" s="19"/>
      <c r="D955" s="18"/>
      <c r="E955" s="18"/>
      <c r="F955" s="18"/>
      <c r="G955" s="18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18"/>
      <c r="C956" s="19"/>
      <c r="D956" s="18"/>
      <c r="E956" s="18"/>
      <c r="F956" s="18"/>
      <c r="G956" s="18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18"/>
      <c r="C957" s="19"/>
      <c r="D957" s="18"/>
      <c r="E957" s="18"/>
      <c r="F957" s="18"/>
      <c r="G957" s="18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18"/>
      <c r="C958" s="19"/>
      <c r="D958" s="18"/>
      <c r="E958" s="18"/>
      <c r="F958" s="18"/>
      <c r="G958" s="18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18"/>
      <c r="C959" s="19"/>
      <c r="D959" s="18"/>
      <c r="E959" s="18"/>
      <c r="F959" s="18"/>
      <c r="G959" s="18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18"/>
      <c r="C960" s="19"/>
      <c r="D960" s="18"/>
      <c r="E960" s="18"/>
      <c r="F960" s="18"/>
      <c r="G960" s="18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18"/>
      <c r="C961" s="19"/>
      <c r="D961" s="18"/>
      <c r="E961" s="18"/>
      <c r="F961" s="18"/>
      <c r="G961" s="18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18"/>
      <c r="C962" s="19"/>
      <c r="D962" s="18"/>
      <c r="E962" s="18"/>
      <c r="F962" s="18"/>
      <c r="G962" s="18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18"/>
      <c r="C963" s="19"/>
      <c r="D963" s="18"/>
      <c r="E963" s="18"/>
      <c r="F963" s="18"/>
      <c r="G963" s="18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18"/>
      <c r="C964" s="19"/>
      <c r="D964" s="18"/>
      <c r="E964" s="18"/>
      <c r="F964" s="18"/>
      <c r="G964" s="18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18"/>
      <c r="C965" s="19"/>
      <c r="D965" s="18"/>
      <c r="E965" s="18"/>
      <c r="F965" s="18"/>
      <c r="G965" s="18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18"/>
      <c r="C966" s="19"/>
      <c r="D966" s="18"/>
      <c r="E966" s="18"/>
      <c r="F966" s="18"/>
      <c r="G966" s="18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18"/>
      <c r="C967" s="19"/>
      <c r="D967" s="18"/>
      <c r="E967" s="18"/>
      <c r="F967" s="18"/>
      <c r="G967" s="18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18"/>
      <c r="C968" s="19"/>
      <c r="D968" s="18"/>
      <c r="E968" s="18"/>
      <c r="F968" s="18"/>
      <c r="G968" s="18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18"/>
      <c r="C969" s="19"/>
      <c r="D969" s="18"/>
      <c r="E969" s="18"/>
      <c r="F969" s="18"/>
      <c r="G969" s="18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18"/>
      <c r="C970" s="19"/>
      <c r="D970" s="18"/>
      <c r="E970" s="18"/>
      <c r="F970" s="18"/>
      <c r="G970" s="18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18"/>
      <c r="C971" s="19"/>
      <c r="D971" s="18"/>
      <c r="E971" s="18"/>
      <c r="F971" s="18"/>
      <c r="G971" s="18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18"/>
      <c r="C972" s="19"/>
      <c r="D972" s="18"/>
      <c r="E972" s="18"/>
      <c r="F972" s="18"/>
      <c r="G972" s="18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18"/>
      <c r="C973" s="19"/>
      <c r="D973" s="18"/>
      <c r="E973" s="18"/>
      <c r="F973" s="18"/>
      <c r="G973" s="18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18"/>
      <c r="C974" s="19"/>
      <c r="D974" s="18"/>
      <c r="E974" s="18"/>
      <c r="F974" s="18"/>
      <c r="G974" s="18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18"/>
      <c r="C975" s="19"/>
      <c r="D975" s="18"/>
      <c r="E975" s="18"/>
      <c r="F975" s="18"/>
      <c r="G975" s="18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18"/>
      <c r="C976" s="19"/>
      <c r="D976" s="18"/>
      <c r="E976" s="18"/>
      <c r="F976" s="18"/>
      <c r="G976" s="18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18"/>
      <c r="C977" s="19"/>
      <c r="D977" s="18"/>
      <c r="E977" s="18"/>
      <c r="F977" s="18"/>
      <c r="G977" s="18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18"/>
      <c r="C978" s="19"/>
      <c r="D978" s="18"/>
      <c r="E978" s="18"/>
      <c r="F978" s="18"/>
      <c r="G978" s="18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18"/>
      <c r="C979" s="19"/>
      <c r="D979" s="18"/>
      <c r="E979" s="18"/>
      <c r="F979" s="18"/>
      <c r="G979" s="18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18"/>
      <c r="C980" s="19"/>
      <c r="D980" s="18"/>
      <c r="E980" s="18"/>
      <c r="F980" s="18"/>
      <c r="G980" s="18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18"/>
      <c r="C981" s="19"/>
      <c r="D981" s="18"/>
      <c r="E981" s="18"/>
      <c r="F981" s="18"/>
      <c r="G981" s="18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18"/>
      <c r="C982" s="19"/>
      <c r="D982" s="18"/>
      <c r="E982" s="18"/>
      <c r="F982" s="18"/>
      <c r="G982" s="18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18"/>
      <c r="C983" s="19"/>
      <c r="D983" s="18"/>
      <c r="E983" s="18"/>
      <c r="F983" s="18"/>
      <c r="G983" s="18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18"/>
      <c r="C984" s="19"/>
      <c r="D984" s="18"/>
      <c r="E984" s="18"/>
      <c r="F984" s="18"/>
      <c r="G984" s="18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18"/>
      <c r="C985" s="19"/>
      <c r="D985" s="18"/>
      <c r="E985" s="18"/>
      <c r="F985" s="18"/>
      <c r="G985" s="18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18"/>
      <c r="C986" s="19"/>
      <c r="D986" s="18"/>
      <c r="E986" s="18"/>
      <c r="F986" s="18"/>
      <c r="G986" s="18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18"/>
      <c r="C987" s="19"/>
      <c r="D987" s="18"/>
      <c r="E987" s="18"/>
      <c r="F987" s="18"/>
      <c r="G987" s="18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18"/>
      <c r="C988" s="19"/>
      <c r="D988" s="18"/>
      <c r="E988" s="18"/>
      <c r="F988" s="18"/>
      <c r="G988" s="18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18"/>
      <c r="C989" s="19"/>
      <c r="D989" s="18"/>
      <c r="E989" s="18"/>
      <c r="F989" s="18"/>
      <c r="G989" s="18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18"/>
      <c r="C990" s="19"/>
      <c r="D990" s="18"/>
      <c r="E990" s="18"/>
      <c r="F990" s="18"/>
      <c r="G990" s="18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18"/>
      <c r="C991" s="19"/>
      <c r="D991" s="18"/>
      <c r="E991" s="18"/>
      <c r="F991" s="18"/>
      <c r="G991" s="18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18"/>
      <c r="C992" s="19"/>
      <c r="D992" s="18"/>
      <c r="E992" s="18"/>
      <c r="F992" s="18"/>
      <c r="G992" s="18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18"/>
      <c r="C993" s="19"/>
      <c r="D993" s="18"/>
      <c r="E993" s="18"/>
      <c r="F993" s="18"/>
      <c r="G993" s="18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18"/>
      <c r="C994" s="19"/>
      <c r="D994" s="18"/>
      <c r="E994" s="18"/>
      <c r="F994" s="18"/>
      <c r="G994" s="18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18"/>
      <c r="C995" s="19"/>
      <c r="D995" s="18"/>
      <c r="E995" s="18"/>
      <c r="F995" s="18"/>
      <c r="G995" s="18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18"/>
      <c r="C996" s="19"/>
      <c r="D996" s="18"/>
      <c r="E996" s="18"/>
      <c r="F996" s="18"/>
      <c r="G996" s="18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18"/>
      <c r="C997" s="19"/>
      <c r="D997" s="18"/>
      <c r="E997" s="18"/>
      <c r="F997" s="18"/>
      <c r="G997" s="18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18"/>
      <c r="C998" s="19"/>
      <c r="D998" s="18"/>
      <c r="E998" s="18"/>
      <c r="F998" s="18"/>
      <c r="G998" s="18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18"/>
      <c r="C999" s="19"/>
      <c r="D999" s="18"/>
      <c r="E999" s="18"/>
      <c r="F999" s="18"/>
      <c r="G999" s="18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18"/>
      <c r="C1000" s="19"/>
      <c r="D1000" s="18"/>
      <c r="E1000" s="18"/>
      <c r="F1000" s="18"/>
      <c r="G1000" s="18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5.43"/>
    <col customWidth="1" min="3" max="3" width="114.86"/>
    <col customWidth="1" min="4" max="4" width="7.43"/>
    <col customWidth="1" min="5" max="5" width="16.71"/>
    <col customWidth="1" min="6" max="6" width="12.0"/>
    <col customWidth="1" min="7" max="7" width="14.14"/>
    <col customWidth="1" min="8" max="26" width="8.71"/>
  </cols>
  <sheetData>
    <row r="1">
      <c r="A1" s="20" t="s">
        <v>32</v>
      </c>
      <c r="B1" s="20" t="s">
        <v>33</v>
      </c>
      <c r="C1" s="20" t="s">
        <v>34</v>
      </c>
      <c r="D1" s="20" t="s">
        <v>35</v>
      </c>
      <c r="E1" s="20" t="s">
        <v>36</v>
      </c>
      <c r="F1" s="20" t="s">
        <v>37</v>
      </c>
      <c r="G1" s="20" t="s">
        <v>38</v>
      </c>
    </row>
    <row r="2">
      <c r="A2" s="21">
        <v>46079.0</v>
      </c>
      <c r="B2" s="22" t="s">
        <v>15</v>
      </c>
      <c r="C2" s="22" t="s">
        <v>16</v>
      </c>
      <c r="D2" s="22" t="s">
        <v>17</v>
      </c>
      <c r="E2" s="22">
        <v>15.0</v>
      </c>
      <c r="F2" s="22" t="s">
        <v>18</v>
      </c>
      <c r="G2" s="22" t="s">
        <v>19</v>
      </c>
    </row>
    <row r="3">
      <c r="A3" s="21">
        <v>46080.0</v>
      </c>
      <c r="B3" s="22" t="s">
        <v>15</v>
      </c>
      <c r="C3" s="22" t="s">
        <v>16</v>
      </c>
      <c r="D3" s="22" t="s">
        <v>17</v>
      </c>
      <c r="E3" s="22">
        <v>18.0</v>
      </c>
      <c r="F3" s="22" t="s">
        <v>18</v>
      </c>
      <c r="G3" s="22" t="s">
        <v>19</v>
      </c>
    </row>
    <row r="4">
      <c r="A4" s="21">
        <v>46081.0</v>
      </c>
      <c r="B4" s="22" t="s">
        <v>15</v>
      </c>
      <c r="C4" s="22" t="s">
        <v>16</v>
      </c>
      <c r="D4" s="22" t="s">
        <v>17</v>
      </c>
      <c r="E4" s="22">
        <v>12.0</v>
      </c>
      <c r="F4" s="22" t="s">
        <v>18</v>
      </c>
      <c r="G4" s="22" t="s">
        <v>19</v>
      </c>
    </row>
    <row r="5">
      <c r="A5" s="21">
        <v>46082.0</v>
      </c>
      <c r="B5" s="22" t="s">
        <v>15</v>
      </c>
      <c r="C5" s="22" t="s">
        <v>16</v>
      </c>
      <c r="D5" s="22" t="s">
        <v>17</v>
      </c>
      <c r="E5" s="22">
        <v>0.0</v>
      </c>
      <c r="F5" s="22" t="s">
        <v>18</v>
      </c>
      <c r="G5" s="22" t="s">
        <v>19</v>
      </c>
    </row>
    <row r="6">
      <c r="A6" s="21">
        <v>46083.0</v>
      </c>
      <c r="B6" s="22" t="s">
        <v>15</v>
      </c>
      <c r="C6" s="22" t="s">
        <v>16</v>
      </c>
      <c r="D6" s="22" t="s">
        <v>17</v>
      </c>
      <c r="E6" s="22">
        <v>20.0</v>
      </c>
      <c r="F6" s="22" t="s">
        <v>18</v>
      </c>
      <c r="G6" s="22" t="s">
        <v>19</v>
      </c>
    </row>
    <row r="7">
      <c r="A7" s="21">
        <v>46084.0</v>
      </c>
      <c r="B7" s="22" t="s">
        <v>15</v>
      </c>
      <c r="C7" s="22" t="s">
        <v>16</v>
      </c>
      <c r="D7" s="22" t="s">
        <v>17</v>
      </c>
      <c r="E7" s="22">
        <v>16.0</v>
      </c>
      <c r="F7" s="22" t="s">
        <v>18</v>
      </c>
      <c r="G7" s="22" t="s">
        <v>19</v>
      </c>
    </row>
    <row r="8">
      <c r="A8" s="21">
        <v>46085.0</v>
      </c>
      <c r="B8" s="22" t="s">
        <v>15</v>
      </c>
      <c r="C8" s="22" t="s">
        <v>16</v>
      </c>
      <c r="D8" s="22" t="s">
        <v>17</v>
      </c>
      <c r="E8" s="22">
        <v>14.0</v>
      </c>
      <c r="F8" s="22" t="s">
        <v>18</v>
      </c>
      <c r="G8" s="22" t="s">
        <v>19</v>
      </c>
    </row>
    <row r="9">
      <c r="A9" s="21">
        <v>46086.0</v>
      </c>
      <c r="B9" s="22" t="s">
        <v>15</v>
      </c>
      <c r="C9" s="22" t="s">
        <v>16</v>
      </c>
      <c r="D9" s="22" t="s">
        <v>17</v>
      </c>
      <c r="E9" s="22">
        <v>17.0</v>
      </c>
      <c r="F9" s="22" t="s">
        <v>18</v>
      </c>
      <c r="G9" s="22" t="s">
        <v>19</v>
      </c>
    </row>
    <row r="10">
      <c r="A10" s="21">
        <v>46079.0</v>
      </c>
      <c r="B10" s="22" t="s">
        <v>20</v>
      </c>
      <c r="C10" s="22" t="s">
        <v>21</v>
      </c>
      <c r="D10" s="22" t="s">
        <v>22</v>
      </c>
      <c r="E10" s="22">
        <v>40.0</v>
      </c>
      <c r="F10" s="22" t="s">
        <v>23</v>
      </c>
      <c r="G10" s="22" t="s">
        <v>24</v>
      </c>
    </row>
    <row r="11">
      <c r="A11" s="21">
        <v>46080.0</v>
      </c>
      <c r="B11" s="22" t="s">
        <v>20</v>
      </c>
      <c r="C11" s="22" t="s">
        <v>21</v>
      </c>
      <c r="D11" s="22" t="s">
        <v>22</v>
      </c>
      <c r="E11" s="22">
        <v>45.0</v>
      </c>
      <c r="F11" s="22" t="s">
        <v>23</v>
      </c>
      <c r="G11" s="22" t="s">
        <v>24</v>
      </c>
    </row>
    <row r="12">
      <c r="A12" s="21">
        <v>46081.0</v>
      </c>
      <c r="B12" s="22" t="s">
        <v>20</v>
      </c>
      <c r="C12" s="22" t="s">
        <v>21</v>
      </c>
      <c r="D12" s="22" t="s">
        <v>22</v>
      </c>
      <c r="E12" s="22">
        <v>30.0</v>
      </c>
      <c r="F12" s="22" t="s">
        <v>23</v>
      </c>
      <c r="G12" s="22" t="s">
        <v>24</v>
      </c>
    </row>
    <row r="13">
      <c r="A13" s="21">
        <v>46082.0</v>
      </c>
      <c r="B13" s="22" t="s">
        <v>20</v>
      </c>
      <c r="C13" s="22" t="s">
        <v>21</v>
      </c>
      <c r="D13" s="22" t="s">
        <v>22</v>
      </c>
      <c r="E13" s="22">
        <v>0.0</v>
      </c>
      <c r="F13" s="22" t="s">
        <v>23</v>
      </c>
      <c r="G13" s="22" t="s">
        <v>24</v>
      </c>
    </row>
    <row r="14">
      <c r="A14" s="21">
        <v>46083.0</v>
      </c>
      <c r="B14" s="22" t="s">
        <v>20</v>
      </c>
      <c r="C14" s="22" t="s">
        <v>21</v>
      </c>
      <c r="D14" s="22" t="s">
        <v>22</v>
      </c>
      <c r="E14" s="22">
        <v>50.0</v>
      </c>
      <c r="F14" s="22" t="s">
        <v>23</v>
      </c>
      <c r="G14" s="22" t="s">
        <v>24</v>
      </c>
    </row>
    <row r="15">
      <c r="A15" s="21">
        <v>46084.0</v>
      </c>
      <c r="B15" s="22" t="s">
        <v>20</v>
      </c>
      <c r="C15" s="22" t="s">
        <v>21</v>
      </c>
      <c r="D15" s="22" t="s">
        <v>22</v>
      </c>
      <c r="E15" s="22">
        <v>42.0</v>
      </c>
      <c r="F15" s="22" t="s">
        <v>23</v>
      </c>
      <c r="G15" s="22" t="s">
        <v>24</v>
      </c>
    </row>
    <row r="16">
      <c r="A16" s="21">
        <v>46085.0</v>
      </c>
      <c r="B16" s="22" t="s">
        <v>20</v>
      </c>
      <c r="C16" s="22" t="s">
        <v>21</v>
      </c>
      <c r="D16" s="22" t="s">
        <v>22</v>
      </c>
      <c r="E16" s="22">
        <v>38.0</v>
      </c>
      <c r="F16" s="22" t="s">
        <v>23</v>
      </c>
      <c r="G16" s="22" t="s">
        <v>24</v>
      </c>
    </row>
    <row r="17">
      <c r="A17" s="21">
        <v>46086.0</v>
      </c>
      <c r="B17" s="22" t="s">
        <v>20</v>
      </c>
      <c r="C17" s="22" t="s">
        <v>21</v>
      </c>
      <c r="D17" s="22" t="s">
        <v>22</v>
      </c>
      <c r="E17" s="22">
        <v>48.0</v>
      </c>
      <c r="F17" s="22" t="s">
        <v>23</v>
      </c>
      <c r="G17" s="22" t="s">
        <v>24</v>
      </c>
    </row>
    <row r="18">
      <c r="A18" s="21">
        <v>46079.0</v>
      </c>
      <c r="B18" s="22" t="s">
        <v>15</v>
      </c>
      <c r="C18" s="22" t="s">
        <v>25</v>
      </c>
      <c r="D18" s="22" t="s">
        <v>22</v>
      </c>
      <c r="E18" s="22">
        <v>6.0</v>
      </c>
      <c r="F18" s="22" t="s">
        <v>18</v>
      </c>
      <c r="G18" s="22" t="s">
        <v>24</v>
      </c>
    </row>
    <row r="19">
      <c r="A19" s="21">
        <v>46080.0</v>
      </c>
      <c r="B19" s="22" t="s">
        <v>15</v>
      </c>
      <c r="C19" s="22" t="s">
        <v>25</v>
      </c>
      <c r="D19" s="22" t="s">
        <v>22</v>
      </c>
      <c r="E19" s="22">
        <v>8.0</v>
      </c>
      <c r="F19" s="22" t="s">
        <v>18</v>
      </c>
      <c r="G19" s="22" t="s">
        <v>24</v>
      </c>
    </row>
    <row r="20">
      <c r="A20" s="21">
        <v>46081.0</v>
      </c>
      <c r="B20" s="22" t="s">
        <v>15</v>
      </c>
      <c r="C20" s="22" t="s">
        <v>25</v>
      </c>
      <c r="D20" s="22" t="s">
        <v>22</v>
      </c>
      <c r="E20" s="22">
        <v>4.0</v>
      </c>
      <c r="F20" s="22" t="s">
        <v>18</v>
      </c>
      <c r="G20" s="22" t="s">
        <v>24</v>
      </c>
    </row>
    <row r="21" ht="15.75" customHeight="1">
      <c r="A21" s="21">
        <v>46082.0</v>
      </c>
      <c r="B21" s="22" t="s">
        <v>15</v>
      </c>
      <c r="C21" s="22" t="s">
        <v>25</v>
      </c>
      <c r="D21" s="22" t="s">
        <v>22</v>
      </c>
      <c r="E21" s="22">
        <v>0.0</v>
      </c>
      <c r="F21" s="22" t="s">
        <v>18</v>
      </c>
      <c r="G21" s="22" t="s">
        <v>24</v>
      </c>
    </row>
    <row r="22" ht="15.75" customHeight="1">
      <c r="A22" s="21">
        <v>46083.0</v>
      </c>
      <c r="B22" s="22" t="s">
        <v>15</v>
      </c>
      <c r="C22" s="22" t="s">
        <v>25</v>
      </c>
      <c r="D22" s="22" t="s">
        <v>22</v>
      </c>
      <c r="E22" s="22">
        <v>10.0</v>
      </c>
      <c r="F22" s="22" t="s">
        <v>18</v>
      </c>
      <c r="G22" s="22" t="s">
        <v>24</v>
      </c>
    </row>
    <row r="23" ht="15.75" customHeight="1">
      <c r="A23" s="21">
        <v>46084.0</v>
      </c>
      <c r="B23" s="22" t="s">
        <v>15</v>
      </c>
      <c r="C23" s="22" t="s">
        <v>25</v>
      </c>
      <c r="D23" s="22" t="s">
        <v>22</v>
      </c>
      <c r="E23" s="22">
        <v>7.0</v>
      </c>
      <c r="F23" s="22" t="s">
        <v>18</v>
      </c>
      <c r="G23" s="22" t="s">
        <v>24</v>
      </c>
    </row>
    <row r="24" ht="15.75" customHeight="1">
      <c r="A24" s="21">
        <v>46085.0</v>
      </c>
      <c r="B24" s="22" t="s">
        <v>15</v>
      </c>
      <c r="C24" s="22" t="s">
        <v>25</v>
      </c>
      <c r="D24" s="22" t="s">
        <v>22</v>
      </c>
      <c r="E24" s="22">
        <v>5.0</v>
      </c>
      <c r="F24" s="22" t="s">
        <v>18</v>
      </c>
      <c r="G24" s="22" t="s">
        <v>24</v>
      </c>
    </row>
    <row r="25" ht="15.75" customHeight="1">
      <c r="A25" s="21">
        <v>46086.0</v>
      </c>
      <c r="B25" s="22" t="s">
        <v>15</v>
      </c>
      <c r="C25" s="22" t="s">
        <v>25</v>
      </c>
      <c r="D25" s="22" t="s">
        <v>22</v>
      </c>
      <c r="E25" s="22">
        <v>8.0</v>
      </c>
      <c r="F25" s="22" t="s">
        <v>18</v>
      </c>
      <c r="G25" s="22" t="s">
        <v>24</v>
      </c>
    </row>
    <row r="26" ht="15.75" customHeight="1">
      <c r="A26" s="21">
        <v>46079.0</v>
      </c>
      <c r="B26" s="22" t="s">
        <v>20</v>
      </c>
      <c r="C26" s="22" t="s">
        <v>16</v>
      </c>
      <c r="D26" s="22" t="s">
        <v>17</v>
      </c>
      <c r="E26" s="22">
        <v>10.0</v>
      </c>
      <c r="F26" s="22" t="s">
        <v>23</v>
      </c>
      <c r="G26" s="22" t="s">
        <v>19</v>
      </c>
    </row>
    <row r="27" ht="15.75" customHeight="1">
      <c r="A27" s="21">
        <v>46080.0</v>
      </c>
      <c r="B27" s="22" t="s">
        <v>20</v>
      </c>
      <c r="C27" s="22" t="s">
        <v>16</v>
      </c>
      <c r="D27" s="22" t="s">
        <v>17</v>
      </c>
      <c r="E27" s="22">
        <v>12.0</v>
      </c>
      <c r="F27" s="22" t="s">
        <v>23</v>
      </c>
      <c r="G27" s="22" t="s">
        <v>19</v>
      </c>
    </row>
    <row r="28" ht="15.75" customHeight="1">
      <c r="A28" s="21">
        <v>46081.0</v>
      </c>
      <c r="B28" s="22" t="s">
        <v>20</v>
      </c>
      <c r="C28" s="22" t="s">
        <v>16</v>
      </c>
      <c r="D28" s="22" t="s">
        <v>17</v>
      </c>
      <c r="E28" s="22">
        <v>8.0</v>
      </c>
      <c r="F28" s="22" t="s">
        <v>23</v>
      </c>
      <c r="G28" s="22" t="s">
        <v>19</v>
      </c>
    </row>
    <row r="29" ht="15.75" customHeight="1">
      <c r="A29" s="21">
        <v>46082.0</v>
      </c>
      <c r="B29" s="22" t="s">
        <v>20</v>
      </c>
      <c r="C29" s="22" t="s">
        <v>16</v>
      </c>
      <c r="D29" s="22" t="s">
        <v>17</v>
      </c>
      <c r="E29" s="22">
        <v>0.0</v>
      </c>
      <c r="F29" s="22" t="s">
        <v>23</v>
      </c>
      <c r="G29" s="22" t="s">
        <v>19</v>
      </c>
    </row>
    <row r="30" ht="15.75" customHeight="1">
      <c r="A30" s="21">
        <v>46083.0</v>
      </c>
      <c r="B30" s="22" t="s">
        <v>20</v>
      </c>
      <c r="C30" s="22" t="s">
        <v>16</v>
      </c>
      <c r="D30" s="22" t="s">
        <v>17</v>
      </c>
      <c r="E30" s="22">
        <v>14.0</v>
      </c>
      <c r="F30" s="22" t="s">
        <v>23</v>
      </c>
      <c r="G30" s="22" t="s">
        <v>19</v>
      </c>
    </row>
    <row r="31" ht="15.75" customHeight="1">
      <c r="A31" s="21">
        <v>46084.0</v>
      </c>
      <c r="B31" s="22" t="s">
        <v>20</v>
      </c>
      <c r="C31" s="22" t="s">
        <v>16</v>
      </c>
      <c r="D31" s="22" t="s">
        <v>17</v>
      </c>
      <c r="E31" s="22">
        <v>11.0</v>
      </c>
      <c r="F31" s="22" t="s">
        <v>23</v>
      </c>
      <c r="G31" s="22" t="s">
        <v>19</v>
      </c>
    </row>
    <row r="32" ht="15.75" customHeight="1">
      <c r="A32" s="21">
        <v>46085.0</v>
      </c>
      <c r="B32" s="22" t="s">
        <v>20</v>
      </c>
      <c r="C32" s="22" t="s">
        <v>16</v>
      </c>
      <c r="D32" s="22" t="s">
        <v>17</v>
      </c>
      <c r="E32" s="22">
        <v>9.0</v>
      </c>
      <c r="F32" s="22" t="s">
        <v>23</v>
      </c>
      <c r="G32" s="22" t="s">
        <v>19</v>
      </c>
    </row>
    <row r="33" ht="15.75" customHeight="1">
      <c r="A33" s="21">
        <v>46086.0</v>
      </c>
      <c r="B33" s="22" t="s">
        <v>20</v>
      </c>
      <c r="C33" s="22" t="s">
        <v>16</v>
      </c>
      <c r="D33" s="22" t="s">
        <v>17</v>
      </c>
      <c r="E33" s="22">
        <v>13.0</v>
      </c>
      <c r="F33" s="22" t="s">
        <v>23</v>
      </c>
      <c r="G33" s="22" t="s">
        <v>19</v>
      </c>
    </row>
    <row r="34" ht="15.75" customHeight="1">
      <c r="A34" s="21">
        <v>46079.0</v>
      </c>
      <c r="B34" s="22" t="s">
        <v>15</v>
      </c>
      <c r="C34" s="22" t="s">
        <v>21</v>
      </c>
      <c r="D34" s="22" t="s">
        <v>22</v>
      </c>
      <c r="E34" s="22">
        <v>35.0</v>
      </c>
      <c r="F34" s="22" t="s">
        <v>18</v>
      </c>
      <c r="G34" s="22" t="s">
        <v>19</v>
      </c>
    </row>
    <row r="35" ht="15.75" customHeight="1">
      <c r="A35" s="21">
        <v>46080.0</v>
      </c>
      <c r="B35" s="22" t="s">
        <v>15</v>
      </c>
      <c r="C35" s="22" t="s">
        <v>21</v>
      </c>
      <c r="D35" s="22" t="s">
        <v>22</v>
      </c>
      <c r="E35" s="22">
        <v>40.0</v>
      </c>
      <c r="F35" s="22" t="s">
        <v>18</v>
      </c>
      <c r="G35" s="22" t="s">
        <v>19</v>
      </c>
    </row>
    <row r="36" ht="15.75" customHeight="1">
      <c r="A36" s="21">
        <v>46081.0</v>
      </c>
      <c r="B36" s="22" t="s">
        <v>15</v>
      </c>
      <c r="C36" s="22" t="s">
        <v>21</v>
      </c>
      <c r="D36" s="22" t="s">
        <v>22</v>
      </c>
      <c r="E36" s="22">
        <v>25.0</v>
      </c>
      <c r="F36" s="22" t="s">
        <v>18</v>
      </c>
      <c r="G36" s="22" t="s">
        <v>19</v>
      </c>
    </row>
    <row r="37" ht="15.75" customHeight="1">
      <c r="A37" s="21">
        <v>46082.0</v>
      </c>
      <c r="B37" s="22" t="s">
        <v>15</v>
      </c>
      <c r="C37" s="22" t="s">
        <v>21</v>
      </c>
      <c r="D37" s="22" t="s">
        <v>22</v>
      </c>
      <c r="E37" s="22">
        <v>0.0</v>
      </c>
      <c r="F37" s="22" t="s">
        <v>18</v>
      </c>
      <c r="G37" s="22" t="s">
        <v>19</v>
      </c>
    </row>
    <row r="38" ht="15.75" customHeight="1">
      <c r="A38" s="21">
        <v>46083.0</v>
      </c>
      <c r="B38" s="22" t="s">
        <v>15</v>
      </c>
      <c r="C38" s="22" t="s">
        <v>21</v>
      </c>
      <c r="D38" s="22" t="s">
        <v>22</v>
      </c>
      <c r="E38" s="22">
        <v>44.0</v>
      </c>
      <c r="F38" s="22" t="s">
        <v>18</v>
      </c>
      <c r="G38" s="22" t="s">
        <v>19</v>
      </c>
    </row>
    <row r="39" ht="15.75" customHeight="1">
      <c r="A39" s="21">
        <v>46084.0</v>
      </c>
      <c r="B39" s="22" t="s">
        <v>15</v>
      </c>
      <c r="C39" s="22" t="s">
        <v>21</v>
      </c>
      <c r="D39" s="22" t="s">
        <v>22</v>
      </c>
      <c r="E39" s="22">
        <v>36.0</v>
      </c>
      <c r="F39" s="22" t="s">
        <v>18</v>
      </c>
      <c r="G39" s="22" t="s">
        <v>19</v>
      </c>
    </row>
    <row r="40" ht="15.75" customHeight="1">
      <c r="A40" s="21">
        <v>46085.0</v>
      </c>
      <c r="B40" s="22" t="s">
        <v>15</v>
      </c>
      <c r="C40" s="22" t="s">
        <v>21</v>
      </c>
      <c r="D40" s="22" t="s">
        <v>22</v>
      </c>
      <c r="E40" s="22">
        <v>32.0</v>
      </c>
      <c r="F40" s="22" t="s">
        <v>18</v>
      </c>
      <c r="G40" s="22" t="s">
        <v>19</v>
      </c>
    </row>
    <row r="41" ht="15.75" customHeight="1">
      <c r="A41" s="21">
        <v>46086.0</v>
      </c>
      <c r="B41" s="22" t="s">
        <v>15</v>
      </c>
      <c r="C41" s="22" t="s">
        <v>21</v>
      </c>
      <c r="D41" s="22" t="s">
        <v>22</v>
      </c>
      <c r="E41" s="22">
        <v>42.0</v>
      </c>
      <c r="F41" s="22" t="s">
        <v>18</v>
      </c>
      <c r="G41" s="22" t="s">
        <v>19</v>
      </c>
    </row>
    <row r="42" ht="15.75" customHeight="1">
      <c r="A42" s="21">
        <v>46079.0</v>
      </c>
      <c r="B42" s="22" t="s">
        <v>20</v>
      </c>
      <c r="C42" s="22" t="s">
        <v>25</v>
      </c>
      <c r="D42" s="22" t="s">
        <v>22</v>
      </c>
      <c r="E42" s="22">
        <v>5.0</v>
      </c>
      <c r="F42" s="22" t="s">
        <v>23</v>
      </c>
      <c r="G42" s="22" t="s">
        <v>24</v>
      </c>
    </row>
    <row r="43" ht="15.75" customHeight="1">
      <c r="A43" s="21">
        <v>46080.0</v>
      </c>
      <c r="B43" s="22" t="s">
        <v>20</v>
      </c>
      <c r="C43" s="22" t="s">
        <v>25</v>
      </c>
      <c r="D43" s="22" t="s">
        <v>22</v>
      </c>
      <c r="E43" s="22">
        <v>6.0</v>
      </c>
      <c r="F43" s="22" t="s">
        <v>23</v>
      </c>
      <c r="G43" s="22" t="s">
        <v>24</v>
      </c>
    </row>
    <row r="44" ht="15.75" customHeight="1">
      <c r="A44" s="21">
        <v>46081.0</v>
      </c>
      <c r="B44" s="22" t="s">
        <v>20</v>
      </c>
      <c r="C44" s="22" t="s">
        <v>25</v>
      </c>
      <c r="D44" s="22" t="s">
        <v>22</v>
      </c>
      <c r="E44" s="22">
        <v>3.0</v>
      </c>
      <c r="F44" s="22" t="s">
        <v>23</v>
      </c>
      <c r="G44" s="22" t="s">
        <v>24</v>
      </c>
    </row>
    <row r="45" ht="15.75" customHeight="1">
      <c r="A45" s="21">
        <v>46082.0</v>
      </c>
      <c r="B45" s="22" t="s">
        <v>20</v>
      </c>
      <c r="C45" s="22" t="s">
        <v>25</v>
      </c>
      <c r="D45" s="22" t="s">
        <v>22</v>
      </c>
      <c r="E45" s="22">
        <v>0.0</v>
      </c>
      <c r="F45" s="22" t="s">
        <v>23</v>
      </c>
      <c r="G45" s="22" t="s">
        <v>24</v>
      </c>
    </row>
    <row r="46" ht="15.75" customHeight="1">
      <c r="A46" s="21">
        <v>46083.0</v>
      </c>
      <c r="B46" s="22" t="s">
        <v>20</v>
      </c>
      <c r="C46" s="22" t="s">
        <v>25</v>
      </c>
      <c r="D46" s="22" t="s">
        <v>22</v>
      </c>
      <c r="E46" s="22">
        <v>8.0</v>
      </c>
      <c r="F46" s="22" t="s">
        <v>23</v>
      </c>
      <c r="G46" s="22" t="s">
        <v>24</v>
      </c>
    </row>
    <row r="47" ht="15.75" customHeight="1">
      <c r="A47" s="21">
        <v>46084.0</v>
      </c>
      <c r="B47" s="22" t="s">
        <v>20</v>
      </c>
      <c r="C47" s="22" t="s">
        <v>25</v>
      </c>
      <c r="D47" s="22" t="s">
        <v>22</v>
      </c>
      <c r="E47" s="22">
        <v>6.0</v>
      </c>
      <c r="F47" s="22" t="s">
        <v>23</v>
      </c>
      <c r="G47" s="22" t="s">
        <v>24</v>
      </c>
    </row>
    <row r="48" ht="15.75" customHeight="1">
      <c r="A48" s="21">
        <v>46085.0</v>
      </c>
      <c r="B48" s="22" t="s">
        <v>20</v>
      </c>
      <c r="C48" s="22" t="s">
        <v>25</v>
      </c>
      <c r="D48" s="22" t="s">
        <v>22</v>
      </c>
      <c r="E48" s="22">
        <v>4.0</v>
      </c>
      <c r="F48" s="22" t="s">
        <v>23</v>
      </c>
      <c r="G48" s="22" t="s">
        <v>24</v>
      </c>
    </row>
    <row r="49" ht="15.75" customHeight="1">
      <c r="A49" s="21">
        <v>46086.0</v>
      </c>
      <c r="B49" s="22" t="s">
        <v>20</v>
      </c>
      <c r="C49" s="22" t="s">
        <v>25</v>
      </c>
      <c r="D49" s="22" t="s">
        <v>22</v>
      </c>
      <c r="E49" s="22">
        <v>7.0</v>
      </c>
      <c r="F49" s="22" t="s">
        <v>23</v>
      </c>
      <c r="G49" s="22" t="s">
        <v>24</v>
      </c>
    </row>
    <row r="50" ht="15.75" customHeight="1">
      <c r="A50" s="21">
        <v>46079.0</v>
      </c>
      <c r="B50" s="22" t="s">
        <v>20</v>
      </c>
      <c r="C50" s="22" t="s">
        <v>26</v>
      </c>
      <c r="D50" s="22" t="s">
        <v>27</v>
      </c>
      <c r="E50" s="22">
        <v>0.0</v>
      </c>
      <c r="F50" s="22" t="s">
        <v>18</v>
      </c>
      <c r="G50" s="22" t="s">
        <v>24</v>
      </c>
    </row>
    <row r="51" ht="15.75" customHeight="1">
      <c r="A51" s="21">
        <v>46080.0</v>
      </c>
      <c r="B51" s="22" t="s">
        <v>20</v>
      </c>
      <c r="C51" s="22" t="s">
        <v>26</v>
      </c>
      <c r="D51" s="22" t="s">
        <v>27</v>
      </c>
      <c r="E51" s="22">
        <v>0.0</v>
      </c>
      <c r="F51" s="22" t="s">
        <v>18</v>
      </c>
      <c r="G51" s="22" t="s">
        <v>24</v>
      </c>
    </row>
    <row r="52" ht="15.75" customHeight="1">
      <c r="A52" s="21">
        <v>46081.0</v>
      </c>
      <c r="B52" s="22" t="s">
        <v>20</v>
      </c>
      <c r="C52" s="22" t="s">
        <v>26</v>
      </c>
      <c r="D52" s="22" t="s">
        <v>27</v>
      </c>
      <c r="E52" s="22">
        <v>0.0</v>
      </c>
      <c r="F52" s="22" t="s">
        <v>18</v>
      </c>
      <c r="G52" s="22" t="s">
        <v>24</v>
      </c>
    </row>
    <row r="53" ht="15.75" customHeight="1">
      <c r="A53" s="21">
        <v>46082.0</v>
      </c>
      <c r="B53" s="22" t="s">
        <v>20</v>
      </c>
      <c r="C53" s="22" t="s">
        <v>26</v>
      </c>
      <c r="D53" s="22" t="s">
        <v>27</v>
      </c>
      <c r="E53" s="22">
        <v>0.0</v>
      </c>
      <c r="F53" s="22" t="s">
        <v>18</v>
      </c>
      <c r="G53" s="22" t="s">
        <v>24</v>
      </c>
    </row>
    <row r="54" ht="15.75" customHeight="1">
      <c r="A54" s="21">
        <v>46083.0</v>
      </c>
      <c r="B54" s="22" t="s">
        <v>20</v>
      </c>
      <c r="C54" s="22" t="s">
        <v>26</v>
      </c>
      <c r="D54" s="22" t="s">
        <v>27</v>
      </c>
      <c r="E54" s="22">
        <v>1.0</v>
      </c>
      <c r="F54" s="22" t="s">
        <v>18</v>
      </c>
      <c r="G54" s="22" t="s">
        <v>24</v>
      </c>
    </row>
    <row r="55" ht="15.75" customHeight="1">
      <c r="A55" s="21">
        <v>46084.0</v>
      </c>
      <c r="B55" s="22" t="s">
        <v>20</v>
      </c>
      <c r="C55" s="22" t="s">
        <v>26</v>
      </c>
      <c r="D55" s="22" t="s">
        <v>27</v>
      </c>
      <c r="E55" s="22">
        <v>0.0</v>
      </c>
      <c r="F55" s="22" t="s">
        <v>18</v>
      </c>
      <c r="G55" s="22" t="s">
        <v>24</v>
      </c>
    </row>
    <row r="56" ht="15.75" customHeight="1">
      <c r="A56" s="21">
        <v>46085.0</v>
      </c>
      <c r="B56" s="22" t="s">
        <v>20</v>
      </c>
      <c r="C56" s="22" t="s">
        <v>26</v>
      </c>
      <c r="D56" s="22" t="s">
        <v>27</v>
      </c>
      <c r="E56" s="22">
        <v>0.0</v>
      </c>
      <c r="F56" s="22" t="s">
        <v>18</v>
      </c>
      <c r="G56" s="22" t="s">
        <v>24</v>
      </c>
    </row>
    <row r="57" ht="15.75" customHeight="1">
      <c r="A57" s="21">
        <v>46086.0</v>
      </c>
      <c r="B57" s="22" t="s">
        <v>20</v>
      </c>
      <c r="C57" s="22" t="s">
        <v>26</v>
      </c>
      <c r="D57" s="22" t="s">
        <v>27</v>
      </c>
      <c r="E57" s="22">
        <v>0.0</v>
      </c>
      <c r="F57" s="22" t="s">
        <v>18</v>
      </c>
      <c r="G57" s="22" t="s">
        <v>24</v>
      </c>
    </row>
    <row r="58" ht="15.75" customHeight="1">
      <c r="A58" s="21">
        <v>46079.0</v>
      </c>
      <c r="B58" s="22" t="s">
        <v>15</v>
      </c>
      <c r="C58" s="22" t="s">
        <v>28</v>
      </c>
      <c r="D58" s="22" t="s">
        <v>22</v>
      </c>
      <c r="E58" s="22">
        <v>4.0</v>
      </c>
      <c r="F58" s="22" t="s">
        <v>23</v>
      </c>
      <c r="G58" s="22" t="s">
        <v>19</v>
      </c>
    </row>
    <row r="59" ht="15.75" customHeight="1">
      <c r="A59" s="21">
        <v>46080.0</v>
      </c>
      <c r="B59" s="22" t="s">
        <v>15</v>
      </c>
      <c r="C59" s="22" t="s">
        <v>28</v>
      </c>
      <c r="D59" s="22" t="s">
        <v>22</v>
      </c>
      <c r="E59" s="22">
        <v>6.0</v>
      </c>
      <c r="F59" s="22" t="s">
        <v>23</v>
      </c>
      <c r="G59" s="22" t="s">
        <v>19</v>
      </c>
    </row>
    <row r="60" ht="15.75" customHeight="1">
      <c r="A60" s="21">
        <v>46081.0</v>
      </c>
      <c r="B60" s="22" t="s">
        <v>15</v>
      </c>
      <c r="C60" s="22" t="s">
        <v>28</v>
      </c>
      <c r="D60" s="22" t="s">
        <v>22</v>
      </c>
      <c r="E60" s="22">
        <v>3.0</v>
      </c>
      <c r="F60" s="22" t="s">
        <v>23</v>
      </c>
      <c r="G60" s="22" t="s">
        <v>19</v>
      </c>
    </row>
    <row r="61" ht="15.75" customHeight="1">
      <c r="A61" s="21">
        <v>46082.0</v>
      </c>
      <c r="B61" s="22" t="s">
        <v>15</v>
      </c>
      <c r="C61" s="22" t="s">
        <v>28</v>
      </c>
      <c r="D61" s="22" t="s">
        <v>22</v>
      </c>
      <c r="E61" s="22">
        <v>0.0</v>
      </c>
      <c r="F61" s="22" t="s">
        <v>23</v>
      </c>
      <c r="G61" s="22" t="s">
        <v>19</v>
      </c>
    </row>
    <row r="62" ht="15.75" customHeight="1">
      <c r="A62" s="21">
        <v>46083.0</v>
      </c>
      <c r="B62" s="22" t="s">
        <v>15</v>
      </c>
      <c r="C62" s="22" t="s">
        <v>28</v>
      </c>
      <c r="D62" s="22" t="s">
        <v>22</v>
      </c>
      <c r="E62" s="22">
        <v>8.0</v>
      </c>
      <c r="F62" s="22" t="s">
        <v>23</v>
      </c>
      <c r="G62" s="22" t="s">
        <v>19</v>
      </c>
    </row>
    <row r="63" ht="15.75" customHeight="1">
      <c r="A63" s="21">
        <v>46084.0</v>
      </c>
      <c r="B63" s="22" t="s">
        <v>15</v>
      </c>
      <c r="C63" s="22" t="s">
        <v>28</v>
      </c>
      <c r="D63" s="22" t="s">
        <v>22</v>
      </c>
      <c r="E63" s="22">
        <v>5.0</v>
      </c>
      <c r="F63" s="22" t="s">
        <v>23</v>
      </c>
      <c r="G63" s="22" t="s">
        <v>19</v>
      </c>
    </row>
    <row r="64" ht="15.75" customHeight="1">
      <c r="A64" s="21">
        <v>46085.0</v>
      </c>
      <c r="B64" s="22" t="s">
        <v>15</v>
      </c>
      <c r="C64" s="22" t="s">
        <v>28</v>
      </c>
      <c r="D64" s="22" t="s">
        <v>22</v>
      </c>
      <c r="E64" s="22">
        <v>4.0</v>
      </c>
      <c r="F64" s="22" t="s">
        <v>23</v>
      </c>
      <c r="G64" s="22" t="s">
        <v>19</v>
      </c>
    </row>
    <row r="65" ht="15.75" customHeight="1">
      <c r="A65" s="21">
        <v>46086.0</v>
      </c>
      <c r="B65" s="22" t="s">
        <v>15</v>
      </c>
      <c r="C65" s="22" t="s">
        <v>28</v>
      </c>
      <c r="D65" s="22" t="s">
        <v>22</v>
      </c>
      <c r="E65" s="22">
        <v>6.0</v>
      </c>
      <c r="F65" s="22" t="s">
        <v>23</v>
      </c>
      <c r="G65" s="22" t="s">
        <v>19</v>
      </c>
    </row>
    <row r="66" ht="15.75" customHeight="1">
      <c r="A66" s="21">
        <v>46079.0</v>
      </c>
      <c r="B66" s="22" t="s">
        <v>20</v>
      </c>
      <c r="C66" s="22" t="s">
        <v>26</v>
      </c>
      <c r="D66" s="22" t="s">
        <v>27</v>
      </c>
      <c r="E66" s="22">
        <v>0.0</v>
      </c>
      <c r="F66" s="22" t="s">
        <v>18</v>
      </c>
      <c r="G66" s="22" t="s">
        <v>19</v>
      </c>
    </row>
    <row r="67" ht="15.75" customHeight="1">
      <c r="A67" s="21">
        <v>46080.0</v>
      </c>
      <c r="B67" s="22" t="s">
        <v>20</v>
      </c>
      <c r="C67" s="22" t="s">
        <v>26</v>
      </c>
      <c r="D67" s="22" t="s">
        <v>27</v>
      </c>
      <c r="E67" s="22">
        <v>0.0</v>
      </c>
      <c r="F67" s="22" t="s">
        <v>18</v>
      </c>
      <c r="G67" s="22" t="s">
        <v>19</v>
      </c>
    </row>
    <row r="68" ht="15.75" customHeight="1">
      <c r="A68" s="21">
        <v>46081.0</v>
      </c>
      <c r="B68" s="22" t="s">
        <v>20</v>
      </c>
      <c r="C68" s="22" t="s">
        <v>26</v>
      </c>
      <c r="D68" s="22" t="s">
        <v>27</v>
      </c>
      <c r="E68" s="22">
        <v>0.0</v>
      </c>
      <c r="F68" s="22" t="s">
        <v>18</v>
      </c>
      <c r="G68" s="22" t="s">
        <v>19</v>
      </c>
    </row>
    <row r="69" ht="15.75" customHeight="1">
      <c r="A69" s="21">
        <v>46082.0</v>
      </c>
      <c r="B69" s="22" t="s">
        <v>20</v>
      </c>
      <c r="C69" s="22" t="s">
        <v>26</v>
      </c>
      <c r="D69" s="22" t="s">
        <v>27</v>
      </c>
      <c r="E69" s="22">
        <v>0.0</v>
      </c>
      <c r="F69" s="22" t="s">
        <v>18</v>
      </c>
      <c r="G69" s="22" t="s">
        <v>19</v>
      </c>
    </row>
    <row r="70" ht="15.75" customHeight="1">
      <c r="A70" s="21">
        <v>46083.0</v>
      </c>
      <c r="B70" s="22" t="s">
        <v>20</v>
      </c>
      <c r="C70" s="22" t="s">
        <v>26</v>
      </c>
      <c r="D70" s="22" t="s">
        <v>27</v>
      </c>
      <c r="E70" s="22">
        <v>0.0</v>
      </c>
      <c r="F70" s="22" t="s">
        <v>18</v>
      </c>
      <c r="G70" s="22" t="s">
        <v>19</v>
      </c>
    </row>
    <row r="71" ht="15.75" customHeight="1">
      <c r="A71" s="21">
        <v>46084.0</v>
      </c>
      <c r="B71" s="22" t="s">
        <v>20</v>
      </c>
      <c r="C71" s="22" t="s">
        <v>26</v>
      </c>
      <c r="D71" s="22" t="s">
        <v>27</v>
      </c>
      <c r="E71" s="22">
        <v>1.0</v>
      </c>
      <c r="F71" s="22" t="s">
        <v>18</v>
      </c>
      <c r="G71" s="22" t="s">
        <v>19</v>
      </c>
    </row>
    <row r="72" ht="15.75" customHeight="1">
      <c r="A72" s="21">
        <v>46085.0</v>
      </c>
      <c r="B72" s="22" t="s">
        <v>20</v>
      </c>
      <c r="C72" s="22" t="s">
        <v>26</v>
      </c>
      <c r="D72" s="22" t="s">
        <v>27</v>
      </c>
      <c r="E72" s="22">
        <v>0.0</v>
      </c>
      <c r="F72" s="22" t="s">
        <v>18</v>
      </c>
      <c r="G72" s="22" t="s">
        <v>19</v>
      </c>
    </row>
    <row r="73" ht="15.75" customHeight="1">
      <c r="A73" s="21">
        <v>46086.0</v>
      </c>
      <c r="B73" s="22" t="s">
        <v>20</v>
      </c>
      <c r="C73" s="22" t="s">
        <v>26</v>
      </c>
      <c r="D73" s="22" t="s">
        <v>27</v>
      </c>
      <c r="E73" s="22">
        <v>0.0</v>
      </c>
      <c r="F73" s="22" t="s">
        <v>18</v>
      </c>
      <c r="G73" s="22" t="s">
        <v>19</v>
      </c>
    </row>
    <row r="74" ht="15.75" customHeight="1">
      <c r="A74" s="21">
        <v>46079.0</v>
      </c>
      <c r="B74" s="22" t="s">
        <v>15</v>
      </c>
      <c r="C74" s="22" t="s">
        <v>29</v>
      </c>
      <c r="D74" s="22" t="s">
        <v>22</v>
      </c>
      <c r="E74" s="22">
        <v>2.0</v>
      </c>
      <c r="F74" s="22" t="s">
        <v>23</v>
      </c>
      <c r="G74" s="22" t="s">
        <v>24</v>
      </c>
    </row>
    <row r="75" ht="15.75" customHeight="1">
      <c r="A75" s="21">
        <v>46080.0</v>
      </c>
      <c r="B75" s="22" t="s">
        <v>15</v>
      </c>
      <c r="C75" s="22" t="s">
        <v>29</v>
      </c>
      <c r="D75" s="22" t="s">
        <v>22</v>
      </c>
      <c r="E75" s="22">
        <v>3.0</v>
      </c>
      <c r="F75" s="22" t="s">
        <v>23</v>
      </c>
      <c r="G75" s="22" t="s">
        <v>24</v>
      </c>
    </row>
    <row r="76" ht="15.75" customHeight="1">
      <c r="A76" s="21">
        <v>46081.0</v>
      </c>
      <c r="B76" s="22" t="s">
        <v>15</v>
      </c>
      <c r="C76" s="22" t="s">
        <v>29</v>
      </c>
      <c r="D76" s="22" t="s">
        <v>22</v>
      </c>
      <c r="E76" s="22">
        <v>1.0</v>
      </c>
      <c r="F76" s="22" t="s">
        <v>23</v>
      </c>
      <c r="G76" s="22" t="s">
        <v>24</v>
      </c>
    </row>
    <row r="77" ht="15.75" customHeight="1">
      <c r="A77" s="21">
        <v>46082.0</v>
      </c>
      <c r="B77" s="22" t="s">
        <v>15</v>
      </c>
      <c r="C77" s="22" t="s">
        <v>29</v>
      </c>
      <c r="D77" s="22" t="s">
        <v>22</v>
      </c>
      <c r="E77" s="22">
        <v>0.0</v>
      </c>
      <c r="F77" s="22" t="s">
        <v>23</v>
      </c>
      <c r="G77" s="22" t="s">
        <v>24</v>
      </c>
    </row>
    <row r="78" ht="15.75" customHeight="1">
      <c r="A78" s="21">
        <v>46083.0</v>
      </c>
      <c r="B78" s="22" t="s">
        <v>15</v>
      </c>
      <c r="C78" s="22" t="s">
        <v>29</v>
      </c>
      <c r="D78" s="22" t="s">
        <v>22</v>
      </c>
      <c r="E78" s="22">
        <v>4.0</v>
      </c>
      <c r="F78" s="22" t="s">
        <v>23</v>
      </c>
      <c r="G78" s="22" t="s">
        <v>24</v>
      </c>
    </row>
    <row r="79" ht="15.75" customHeight="1">
      <c r="A79" s="21">
        <v>46084.0</v>
      </c>
      <c r="B79" s="22" t="s">
        <v>15</v>
      </c>
      <c r="C79" s="22" t="s">
        <v>29</v>
      </c>
      <c r="D79" s="22" t="s">
        <v>22</v>
      </c>
      <c r="E79" s="22">
        <v>3.0</v>
      </c>
      <c r="F79" s="22" t="s">
        <v>23</v>
      </c>
      <c r="G79" s="22" t="s">
        <v>24</v>
      </c>
    </row>
    <row r="80" ht="15.75" customHeight="1">
      <c r="A80" s="21">
        <v>46085.0</v>
      </c>
      <c r="B80" s="22" t="s">
        <v>15</v>
      </c>
      <c r="C80" s="22" t="s">
        <v>29</v>
      </c>
      <c r="D80" s="22" t="s">
        <v>22</v>
      </c>
      <c r="E80" s="22">
        <v>2.0</v>
      </c>
      <c r="F80" s="22" t="s">
        <v>23</v>
      </c>
      <c r="G80" s="22" t="s">
        <v>24</v>
      </c>
    </row>
    <row r="81" ht="15.75" customHeight="1">
      <c r="A81" s="21">
        <v>46086.0</v>
      </c>
      <c r="B81" s="22" t="s">
        <v>15</v>
      </c>
      <c r="C81" s="22" t="s">
        <v>29</v>
      </c>
      <c r="D81" s="22" t="s">
        <v>22</v>
      </c>
      <c r="E81" s="22">
        <v>3.0</v>
      </c>
      <c r="F81" s="22" t="s">
        <v>23</v>
      </c>
      <c r="G81" s="22" t="s">
        <v>24</v>
      </c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5.43"/>
    <col customWidth="1" min="3" max="3" width="114.86"/>
    <col customWidth="1" min="4" max="4" width="7.43"/>
    <col customWidth="1" min="5" max="5" width="14.86"/>
    <col customWidth="1" min="6" max="6" width="12.0"/>
    <col customWidth="1" min="7" max="7" width="14.14"/>
    <col customWidth="1" min="8" max="8" width="17.71"/>
    <col customWidth="1" min="9" max="26" width="8.71"/>
  </cols>
  <sheetData>
    <row r="1">
      <c r="A1" s="20" t="s">
        <v>32</v>
      </c>
      <c r="B1" s="20" t="s">
        <v>33</v>
      </c>
      <c r="C1" s="20" t="s">
        <v>34</v>
      </c>
      <c r="D1" s="20" t="s">
        <v>35</v>
      </c>
      <c r="E1" s="20" t="s">
        <v>39</v>
      </c>
      <c r="F1" s="20" t="s">
        <v>37</v>
      </c>
      <c r="G1" s="20" t="s">
        <v>38</v>
      </c>
      <c r="H1" s="20" t="s">
        <v>40</v>
      </c>
    </row>
    <row r="2">
      <c r="A2" s="21">
        <v>46079.0</v>
      </c>
      <c r="B2" s="22" t="s">
        <v>15</v>
      </c>
      <c r="C2" s="22" t="s">
        <v>16</v>
      </c>
      <c r="D2" s="22" t="s">
        <v>17</v>
      </c>
      <c r="E2" s="22">
        <v>14.0</v>
      </c>
      <c r="F2" s="22" t="s">
        <v>18</v>
      </c>
      <c r="G2" s="22" t="s">
        <v>19</v>
      </c>
      <c r="H2" s="22" t="s">
        <v>41</v>
      </c>
    </row>
    <row r="3">
      <c r="A3" s="21">
        <v>46080.0</v>
      </c>
      <c r="B3" s="22" t="s">
        <v>15</v>
      </c>
      <c r="C3" s="22" t="s">
        <v>16</v>
      </c>
      <c r="D3" s="22" t="s">
        <v>17</v>
      </c>
      <c r="E3" s="22">
        <v>17.0</v>
      </c>
      <c r="F3" s="22" t="s">
        <v>18</v>
      </c>
      <c r="G3" s="22" t="s">
        <v>19</v>
      </c>
      <c r="H3" s="22" t="s">
        <v>41</v>
      </c>
    </row>
    <row r="4">
      <c r="A4" s="21">
        <v>46081.0</v>
      </c>
      <c r="B4" s="22" t="s">
        <v>15</v>
      </c>
      <c r="C4" s="22" t="s">
        <v>16</v>
      </c>
      <c r="D4" s="22" t="s">
        <v>17</v>
      </c>
      <c r="E4" s="22">
        <v>10.0</v>
      </c>
      <c r="F4" s="22" t="s">
        <v>18</v>
      </c>
      <c r="G4" s="22" t="s">
        <v>19</v>
      </c>
      <c r="H4" s="22" t="s">
        <v>41</v>
      </c>
    </row>
    <row r="5">
      <c r="A5" s="21">
        <v>46082.0</v>
      </c>
      <c r="B5" s="22" t="s">
        <v>15</v>
      </c>
      <c r="C5" s="22" t="s">
        <v>16</v>
      </c>
      <c r="D5" s="22" t="s">
        <v>17</v>
      </c>
      <c r="E5" s="22">
        <v>0.0</v>
      </c>
      <c r="F5" s="22" t="s">
        <v>18</v>
      </c>
      <c r="G5" s="22" t="s">
        <v>19</v>
      </c>
      <c r="H5" s="22" t="s">
        <v>41</v>
      </c>
    </row>
    <row r="6">
      <c r="A6" s="21">
        <v>46083.0</v>
      </c>
      <c r="B6" s="22" t="s">
        <v>15</v>
      </c>
      <c r="C6" s="22" t="s">
        <v>16</v>
      </c>
      <c r="D6" s="22" t="s">
        <v>17</v>
      </c>
      <c r="E6" s="22">
        <v>19.0</v>
      </c>
      <c r="F6" s="22" t="s">
        <v>18</v>
      </c>
      <c r="G6" s="22" t="s">
        <v>19</v>
      </c>
      <c r="H6" s="22" t="s">
        <v>41</v>
      </c>
    </row>
    <row r="7">
      <c r="A7" s="21">
        <v>46084.0</v>
      </c>
      <c r="B7" s="22" t="s">
        <v>15</v>
      </c>
      <c r="C7" s="22" t="s">
        <v>16</v>
      </c>
      <c r="D7" s="22" t="s">
        <v>17</v>
      </c>
      <c r="E7" s="22">
        <v>15.0</v>
      </c>
      <c r="F7" s="22" t="s">
        <v>18</v>
      </c>
      <c r="G7" s="22" t="s">
        <v>19</v>
      </c>
      <c r="H7" s="22" t="s">
        <v>41</v>
      </c>
    </row>
    <row r="8">
      <c r="A8" s="21">
        <v>46085.0</v>
      </c>
      <c r="B8" s="22" t="s">
        <v>15</v>
      </c>
      <c r="C8" s="22" t="s">
        <v>16</v>
      </c>
      <c r="D8" s="22" t="s">
        <v>17</v>
      </c>
      <c r="E8" s="22">
        <v>12.0</v>
      </c>
      <c r="F8" s="22" t="s">
        <v>18</v>
      </c>
      <c r="G8" s="22" t="s">
        <v>19</v>
      </c>
      <c r="H8" s="22" t="s">
        <v>41</v>
      </c>
    </row>
    <row r="9">
      <c r="A9" s="21">
        <v>46086.0</v>
      </c>
      <c r="B9" s="22" t="s">
        <v>15</v>
      </c>
      <c r="C9" s="22" t="s">
        <v>16</v>
      </c>
      <c r="D9" s="22" t="s">
        <v>17</v>
      </c>
      <c r="E9" s="22">
        <v>16.0</v>
      </c>
      <c r="F9" s="22" t="s">
        <v>18</v>
      </c>
      <c r="G9" s="22" t="s">
        <v>19</v>
      </c>
      <c r="H9" s="22" t="s">
        <v>41</v>
      </c>
    </row>
    <row r="10">
      <c r="A10" s="21">
        <v>46079.0</v>
      </c>
      <c r="B10" s="22" t="s">
        <v>20</v>
      </c>
      <c r="C10" s="22" t="s">
        <v>21</v>
      </c>
      <c r="D10" s="22" t="s">
        <v>22</v>
      </c>
      <c r="E10" s="22">
        <v>38.0</v>
      </c>
      <c r="F10" s="22" t="s">
        <v>23</v>
      </c>
      <c r="G10" s="22" t="s">
        <v>24</v>
      </c>
      <c r="H10" s="22" t="s">
        <v>41</v>
      </c>
    </row>
    <row r="11">
      <c r="A11" s="21">
        <v>46080.0</v>
      </c>
      <c r="B11" s="22" t="s">
        <v>20</v>
      </c>
      <c r="C11" s="22" t="s">
        <v>21</v>
      </c>
      <c r="D11" s="22" t="s">
        <v>22</v>
      </c>
      <c r="E11" s="22">
        <v>42.0</v>
      </c>
      <c r="F11" s="22" t="s">
        <v>23</v>
      </c>
      <c r="G11" s="22" t="s">
        <v>24</v>
      </c>
      <c r="H11" s="22" t="s">
        <v>41</v>
      </c>
    </row>
    <row r="12">
      <c r="A12" s="21">
        <v>46081.0</v>
      </c>
      <c r="B12" s="22" t="s">
        <v>20</v>
      </c>
      <c r="C12" s="22" t="s">
        <v>21</v>
      </c>
      <c r="D12" s="22" t="s">
        <v>22</v>
      </c>
      <c r="E12" s="22">
        <v>28.0</v>
      </c>
      <c r="F12" s="22" t="s">
        <v>23</v>
      </c>
      <c r="G12" s="22" t="s">
        <v>24</v>
      </c>
      <c r="H12" s="22" t="s">
        <v>42</v>
      </c>
    </row>
    <row r="13">
      <c r="A13" s="21">
        <v>46082.0</v>
      </c>
      <c r="B13" s="22" t="s">
        <v>20</v>
      </c>
      <c r="C13" s="22" t="s">
        <v>21</v>
      </c>
      <c r="D13" s="22" t="s">
        <v>22</v>
      </c>
      <c r="E13" s="22">
        <v>0.0</v>
      </c>
      <c r="F13" s="22" t="s">
        <v>23</v>
      </c>
      <c r="G13" s="22" t="s">
        <v>24</v>
      </c>
      <c r="H13" s="22" t="s">
        <v>41</v>
      </c>
    </row>
    <row r="14">
      <c r="A14" s="21">
        <v>46083.0</v>
      </c>
      <c r="B14" s="22" t="s">
        <v>20</v>
      </c>
      <c r="C14" s="22" t="s">
        <v>21</v>
      </c>
      <c r="D14" s="22" t="s">
        <v>22</v>
      </c>
      <c r="E14" s="22">
        <v>47.0</v>
      </c>
      <c r="F14" s="22" t="s">
        <v>23</v>
      </c>
      <c r="G14" s="22" t="s">
        <v>24</v>
      </c>
      <c r="H14" s="22" t="s">
        <v>41</v>
      </c>
    </row>
    <row r="15">
      <c r="A15" s="21">
        <v>46084.0</v>
      </c>
      <c r="B15" s="22" t="s">
        <v>20</v>
      </c>
      <c r="C15" s="22" t="s">
        <v>21</v>
      </c>
      <c r="D15" s="22" t="s">
        <v>22</v>
      </c>
      <c r="E15" s="22">
        <v>40.0</v>
      </c>
      <c r="F15" s="22" t="s">
        <v>23</v>
      </c>
      <c r="G15" s="22" t="s">
        <v>24</v>
      </c>
      <c r="H15" s="22" t="s">
        <v>41</v>
      </c>
    </row>
    <row r="16">
      <c r="A16" s="21">
        <v>46085.0</v>
      </c>
      <c r="B16" s="22" t="s">
        <v>20</v>
      </c>
      <c r="C16" s="22" t="s">
        <v>21</v>
      </c>
      <c r="D16" s="22" t="s">
        <v>22</v>
      </c>
      <c r="E16" s="22">
        <v>35.0</v>
      </c>
      <c r="F16" s="22" t="s">
        <v>23</v>
      </c>
      <c r="G16" s="22" t="s">
        <v>24</v>
      </c>
      <c r="H16" s="22" t="s">
        <v>41</v>
      </c>
    </row>
    <row r="17">
      <c r="A17" s="21">
        <v>46086.0</v>
      </c>
      <c r="B17" s="22" t="s">
        <v>20</v>
      </c>
      <c r="C17" s="22" t="s">
        <v>21</v>
      </c>
      <c r="D17" s="22" t="s">
        <v>22</v>
      </c>
      <c r="E17" s="22">
        <v>45.0</v>
      </c>
      <c r="F17" s="22" t="s">
        <v>23</v>
      </c>
      <c r="G17" s="22" t="s">
        <v>24</v>
      </c>
      <c r="H17" s="22" t="s">
        <v>41</v>
      </c>
    </row>
    <row r="18">
      <c r="A18" s="21">
        <v>46079.0</v>
      </c>
      <c r="B18" s="22" t="s">
        <v>15</v>
      </c>
      <c r="C18" s="22" t="s">
        <v>25</v>
      </c>
      <c r="D18" s="22" t="s">
        <v>22</v>
      </c>
      <c r="E18" s="22">
        <v>5.0</v>
      </c>
      <c r="F18" s="22" t="s">
        <v>18</v>
      </c>
      <c r="G18" s="22" t="s">
        <v>24</v>
      </c>
      <c r="H18" s="22" t="s">
        <v>41</v>
      </c>
    </row>
    <row r="19">
      <c r="A19" s="21">
        <v>46080.0</v>
      </c>
      <c r="B19" s="22" t="s">
        <v>15</v>
      </c>
      <c r="C19" s="22" t="s">
        <v>25</v>
      </c>
      <c r="D19" s="22" t="s">
        <v>22</v>
      </c>
      <c r="E19" s="22">
        <v>7.0</v>
      </c>
      <c r="F19" s="22" t="s">
        <v>18</v>
      </c>
      <c r="G19" s="22" t="s">
        <v>24</v>
      </c>
      <c r="H19" s="22" t="s">
        <v>41</v>
      </c>
    </row>
    <row r="20">
      <c r="A20" s="21">
        <v>46081.0</v>
      </c>
      <c r="B20" s="22" t="s">
        <v>15</v>
      </c>
      <c r="C20" s="22" t="s">
        <v>25</v>
      </c>
      <c r="D20" s="22" t="s">
        <v>22</v>
      </c>
      <c r="E20" s="22">
        <v>3.0</v>
      </c>
      <c r="F20" s="22" t="s">
        <v>18</v>
      </c>
      <c r="G20" s="22" t="s">
        <v>24</v>
      </c>
      <c r="H20" s="22" t="s">
        <v>41</v>
      </c>
    </row>
    <row r="21" ht="15.75" customHeight="1">
      <c r="A21" s="21">
        <v>46082.0</v>
      </c>
      <c r="B21" s="22" t="s">
        <v>15</v>
      </c>
      <c r="C21" s="22" t="s">
        <v>25</v>
      </c>
      <c r="D21" s="22" t="s">
        <v>22</v>
      </c>
      <c r="E21" s="22">
        <v>0.0</v>
      </c>
      <c r="F21" s="22" t="s">
        <v>18</v>
      </c>
      <c r="G21" s="22" t="s">
        <v>24</v>
      </c>
      <c r="H21" s="22" t="s">
        <v>41</v>
      </c>
    </row>
    <row r="22" ht="15.75" customHeight="1">
      <c r="A22" s="21">
        <v>46083.0</v>
      </c>
      <c r="B22" s="22" t="s">
        <v>15</v>
      </c>
      <c r="C22" s="22" t="s">
        <v>25</v>
      </c>
      <c r="D22" s="22" t="s">
        <v>22</v>
      </c>
      <c r="E22" s="22">
        <v>9.0</v>
      </c>
      <c r="F22" s="22" t="s">
        <v>18</v>
      </c>
      <c r="G22" s="22" t="s">
        <v>24</v>
      </c>
      <c r="H22" s="22" t="s">
        <v>41</v>
      </c>
    </row>
    <row r="23" ht="15.75" customHeight="1">
      <c r="A23" s="21">
        <v>46084.0</v>
      </c>
      <c r="B23" s="22" t="s">
        <v>15</v>
      </c>
      <c r="C23" s="22" t="s">
        <v>25</v>
      </c>
      <c r="D23" s="22" t="s">
        <v>22</v>
      </c>
      <c r="E23" s="22">
        <v>6.0</v>
      </c>
      <c r="F23" s="22" t="s">
        <v>18</v>
      </c>
      <c r="G23" s="22" t="s">
        <v>24</v>
      </c>
      <c r="H23" s="22" t="s">
        <v>42</v>
      </c>
    </row>
    <row r="24" ht="15.75" customHeight="1">
      <c r="A24" s="21">
        <v>46085.0</v>
      </c>
      <c r="B24" s="22" t="s">
        <v>15</v>
      </c>
      <c r="C24" s="22" t="s">
        <v>25</v>
      </c>
      <c r="D24" s="22" t="s">
        <v>22</v>
      </c>
      <c r="E24" s="22">
        <v>4.0</v>
      </c>
      <c r="F24" s="22" t="s">
        <v>18</v>
      </c>
      <c r="G24" s="22" t="s">
        <v>24</v>
      </c>
      <c r="H24" s="22" t="s">
        <v>41</v>
      </c>
    </row>
    <row r="25" ht="15.75" customHeight="1">
      <c r="A25" s="21">
        <v>46086.0</v>
      </c>
      <c r="B25" s="22" t="s">
        <v>15</v>
      </c>
      <c r="C25" s="22" t="s">
        <v>25</v>
      </c>
      <c r="D25" s="22" t="s">
        <v>22</v>
      </c>
      <c r="E25" s="22">
        <v>7.0</v>
      </c>
      <c r="F25" s="22" t="s">
        <v>18</v>
      </c>
      <c r="G25" s="22" t="s">
        <v>24</v>
      </c>
      <c r="H25" s="22" t="s">
        <v>41</v>
      </c>
    </row>
    <row r="26" ht="15.75" customHeight="1">
      <c r="A26" s="21">
        <v>46079.0</v>
      </c>
      <c r="B26" s="22" t="s">
        <v>20</v>
      </c>
      <c r="C26" s="22" t="s">
        <v>16</v>
      </c>
      <c r="D26" s="22" t="s">
        <v>17</v>
      </c>
      <c r="E26" s="22">
        <v>8.0</v>
      </c>
      <c r="F26" s="22" t="s">
        <v>23</v>
      </c>
      <c r="G26" s="22" t="s">
        <v>19</v>
      </c>
      <c r="H26" s="22" t="s">
        <v>41</v>
      </c>
    </row>
    <row r="27" ht="15.75" customHeight="1">
      <c r="A27" s="21">
        <v>46080.0</v>
      </c>
      <c r="B27" s="22" t="s">
        <v>20</v>
      </c>
      <c r="C27" s="22" t="s">
        <v>16</v>
      </c>
      <c r="D27" s="22" t="s">
        <v>17</v>
      </c>
      <c r="E27" s="22">
        <v>10.0</v>
      </c>
      <c r="F27" s="22" t="s">
        <v>23</v>
      </c>
      <c r="G27" s="22" t="s">
        <v>19</v>
      </c>
      <c r="H27" s="22" t="s">
        <v>41</v>
      </c>
    </row>
    <row r="28" ht="15.75" customHeight="1">
      <c r="A28" s="21">
        <v>46081.0</v>
      </c>
      <c r="B28" s="22" t="s">
        <v>20</v>
      </c>
      <c r="C28" s="22" t="s">
        <v>16</v>
      </c>
      <c r="D28" s="22" t="s">
        <v>17</v>
      </c>
      <c r="E28" s="22">
        <v>6.0</v>
      </c>
      <c r="F28" s="22" t="s">
        <v>23</v>
      </c>
      <c r="G28" s="22" t="s">
        <v>19</v>
      </c>
      <c r="H28" s="22" t="s">
        <v>41</v>
      </c>
    </row>
    <row r="29" ht="15.75" customHeight="1">
      <c r="A29" s="21">
        <v>46082.0</v>
      </c>
      <c r="B29" s="22" t="s">
        <v>20</v>
      </c>
      <c r="C29" s="22" t="s">
        <v>16</v>
      </c>
      <c r="D29" s="22" t="s">
        <v>17</v>
      </c>
      <c r="E29" s="22">
        <v>0.0</v>
      </c>
      <c r="F29" s="22" t="s">
        <v>23</v>
      </c>
      <c r="G29" s="22" t="s">
        <v>19</v>
      </c>
      <c r="H29" s="22" t="s">
        <v>41</v>
      </c>
    </row>
    <row r="30" ht="15.75" customHeight="1">
      <c r="A30" s="21">
        <v>46083.0</v>
      </c>
      <c r="B30" s="22" t="s">
        <v>20</v>
      </c>
      <c r="C30" s="22" t="s">
        <v>16</v>
      </c>
      <c r="D30" s="22" t="s">
        <v>17</v>
      </c>
      <c r="E30" s="22">
        <v>12.0</v>
      </c>
      <c r="F30" s="22" t="s">
        <v>23</v>
      </c>
      <c r="G30" s="22" t="s">
        <v>19</v>
      </c>
      <c r="H30" s="22" t="s">
        <v>41</v>
      </c>
    </row>
    <row r="31" ht="15.75" customHeight="1">
      <c r="A31" s="21">
        <v>46084.0</v>
      </c>
      <c r="B31" s="22" t="s">
        <v>20</v>
      </c>
      <c r="C31" s="22" t="s">
        <v>16</v>
      </c>
      <c r="D31" s="22" t="s">
        <v>17</v>
      </c>
      <c r="E31" s="22">
        <v>9.0</v>
      </c>
      <c r="F31" s="22" t="s">
        <v>23</v>
      </c>
      <c r="G31" s="22" t="s">
        <v>19</v>
      </c>
      <c r="H31" s="22" t="s">
        <v>41</v>
      </c>
    </row>
    <row r="32" ht="15.75" customHeight="1">
      <c r="A32" s="21">
        <v>46085.0</v>
      </c>
      <c r="B32" s="22" t="s">
        <v>20</v>
      </c>
      <c r="C32" s="22" t="s">
        <v>16</v>
      </c>
      <c r="D32" s="22" t="s">
        <v>17</v>
      </c>
      <c r="E32" s="22">
        <v>7.0</v>
      </c>
      <c r="F32" s="22" t="s">
        <v>23</v>
      </c>
      <c r="G32" s="22" t="s">
        <v>19</v>
      </c>
      <c r="H32" s="22" t="s">
        <v>41</v>
      </c>
    </row>
    <row r="33" ht="15.75" customHeight="1">
      <c r="A33" s="21">
        <v>46086.0</v>
      </c>
      <c r="B33" s="22" t="s">
        <v>20</v>
      </c>
      <c r="C33" s="22" t="s">
        <v>16</v>
      </c>
      <c r="D33" s="22" t="s">
        <v>17</v>
      </c>
      <c r="E33" s="22">
        <v>11.0</v>
      </c>
      <c r="F33" s="22" t="s">
        <v>23</v>
      </c>
      <c r="G33" s="22" t="s">
        <v>19</v>
      </c>
      <c r="H33" s="22" t="s">
        <v>42</v>
      </c>
    </row>
    <row r="34" ht="15.75" customHeight="1">
      <c r="A34" s="21">
        <v>46079.0</v>
      </c>
      <c r="B34" s="22" t="s">
        <v>15</v>
      </c>
      <c r="C34" s="22" t="s">
        <v>21</v>
      </c>
      <c r="D34" s="22" t="s">
        <v>22</v>
      </c>
      <c r="E34" s="22">
        <v>33.0</v>
      </c>
      <c r="F34" s="22" t="s">
        <v>18</v>
      </c>
      <c r="G34" s="22" t="s">
        <v>19</v>
      </c>
      <c r="H34" s="22" t="s">
        <v>42</v>
      </c>
    </row>
    <row r="35" ht="15.75" customHeight="1">
      <c r="A35" s="21">
        <v>46080.0</v>
      </c>
      <c r="B35" s="22" t="s">
        <v>15</v>
      </c>
      <c r="C35" s="22" t="s">
        <v>21</v>
      </c>
      <c r="D35" s="22" t="s">
        <v>22</v>
      </c>
      <c r="E35" s="22">
        <v>38.0</v>
      </c>
      <c r="F35" s="22" t="s">
        <v>18</v>
      </c>
      <c r="G35" s="22" t="s">
        <v>19</v>
      </c>
      <c r="H35" s="22" t="s">
        <v>41</v>
      </c>
    </row>
    <row r="36" ht="15.75" customHeight="1">
      <c r="A36" s="21">
        <v>46081.0</v>
      </c>
      <c r="B36" s="22" t="s">
        <v>15</v>
      </c>
      <c r="C36" s="22" t="s">
        <v>21</v>
      </c>
      <c r="D36" s="22" t="s">
        <v>22</v>
      </c>
      <c r="E36" s="22">
        <v>22.0</v>
      </c>
      <c r="F36" s="22" t="s">
        <v>18</v>
      </c>
      <c r="G36" s="22" t="s">
        <v>19</v>
      </c>
      <c r="H36" s="22" t="s">
        <v>41</v>
      </c>
    </row>
    <row r="37" ht="15.75" customHeight="1">
      <c r="A37" s="21">
        <v>46082.0</v>
      </c>
      <c r="B37" s="22" t="s">
        <v>15</v>
      </c>
      <c r="C37" s="22" t="s">
        <v>21</v>
      </c>
      <c r="D37" s="22" t="s">
        <v>22</v>
      </c>
      <c r="E37" s="22">
        <v>0.0</v>
      </c>
      <c r="F37" s="22" t="s">
        <v>18</v>
      </c>
      <c r="G37" s="22" t="s">
        <v>19</v>
      </c>
      <c r="H37" s="22" t="s">
        <v>41</v>
      </c>
    </row>
    <row r="38" ht="15.75" customHeight="1">
      <c r="A38" s="21">
        <v>46083.0</v>
      </c>
      <c r="B38" s="22" t="s">
        <v>15</v>
      </c>
      <c r="C38" s="22" t="s">
        <v>21</v>
      </c>
      <c r="D38" s="22" t="s">
        <v>22</v>
      </c>
      <c r="E38" s="22">
        <v>41.0</v>
      </c>
      <c r="F38" s="22" t="s">
        <v>18</v>
      </c>
      <c r="G38" s="22" t="s">
        <v>19</v>
      </c>
      <c r="H38" s="22" t="s">
        <v>41</v>
      </c>
    </row>
    <row r="39" ht="15.75" customHeight="1">
      <c r="A39" s="21">
        <v>46084.0</v>
      </c>
      <c r="B39" s="22" t="s">
        <v>15</v>
      </c>
      <c r="C39" s="22" t="s">
        <v>21</v>
      </c>
      <c r="D39" s="22" t="s">
        <v>22</v>
      </c>
      <c r="E39" s="22">
        <v>34.0</v>
      </c>
      <c r="F39" s="22" t="s">
        <v>18</v>
      </c>
      <c r="G39" s="22" t="s">
        <v>19</v>
      </c>
      <c r="H39" s="22" t="s">
        <v>41</v>
      </c>
    </row>
    <row r="40" ht="15.75" customHeight="1">
      <c r="A40" s="21">
        <v>46085.0</v>
      </c>
      <c r="B40" s="22" t="s">
        <v>15</v>
      </c>
      <c r="C40" s="22" t="s">
        <v>21</v>
      </c>
      <c r="D40" s="22" t="s">
        <v>22</v>
      </c>
      <c r="E40" s="22">
        <v>29.0</v>
      </c>
      <c r="F40" s="22" t="s">
        <v>18</v>
      </c>
      <c r="G40" s="22" t="s">
        <v>19</v>
      </c>
      <c r="H40" s="22" t="s">
        <v>41</v>
      </c>
    </row>
    <row r="41" ht="15.75" customHeight="1">
      <c r="A41" s="21">
        <v>46086.0</v>
      </c>
      <c r="B41" s="22" t="s">
        <v>15</v>
      </c>
      <c r="C41" s="22" t="s">
        <v>21</v>
      </c>
      <c r="D41" s="22" t="s">
        <v>22</v>
      </c>
      <c r="E41" s="22">
        <v>39.0</v>
      </c>
      <c r="F41" s="22" t="s">
        <v>18</v>
      </c>
      <c r="G41" s="22" t="s">
        <v>19</v>
      </c>
      <c r="H41" s="22" t="s">
        <v>41</v>
      </c>
    </row>
    <row r="42" ht="15.75" customHeight="1">
      <c r="A42" s="21">
        <v>46079.0</v>
      </c>
      <c r="B42" s="22" t="s">
        <v>20</v>
      </c>
      <c r="C42" s="22" t="s">
        <v>25</v>
      </c>
      <c r="D42" s="22" t="s">
        <v>22</v>
      </c>
      <c r="E42" s="22">
        <v>4.0</v>
      </c>
      <c r="F42" s="22" t="s">
        <v>23</v>
      </c>
      <c r="G42" s="22" t="s">
        <v>24</v>
      </c>
      <c r="H42" s="22" t="s">
        <v>41</v>
      </c>
    </row>
    <row r="43" ht="15.75" customHeight="1">
      <c r="A43" s="21">
        <v>46080.0</v>
      </c>
      <c r="B43" s="22" t="s">
        <v>20</v>
      </c>
      <c r="C43" s="22" t="s">
        <v>25</v>
      </c>
      <c r="D43" s="22" t="s">
        <v>22</v>
      </c>
      <c r="E43" s="22">
        <v>5.0</v>
      </c>
      <c r="F43" s="22" t="s">
        <v>23</v>
      </c>
      <c r="G43" s="22" t="s">
        <v>24</v>
      </c>
      <c r="H43" s="22" t="s">
        <v>41</v>
      </c>
    </row>
    <row r="44" ht="15.75" customHeight="1">
      <c r="A44" s="21">
        <v>46081.0</v>
      </c>
      <c r="B44" s="22" t="s">
        <v>20</v>
      </c>
      <c r="C44" s="22" t="s">
        <v>25</v>
      </c>
      <c r="D44" s="22" t="s">
        <v>22</v>
      </c>
      <c r="E44" s="22">
        <v>2.0</v>
      </c>
      <c r="F44" s="22" t="s">
        <v>23</v>
      </c>
      <c r="G44" s="22" t="s">
        <v>24</v>
      </c>
      <c r="H44" s="22" t="s">
        <v>41</v>
      </c>
    </row>
    <row r="45" ht="15.75" customHeight="1">
      <c r="A45" s="21">
        <v>46082.0</v>
      </c>
      <c r="B45" s="22" t="s">
        <v>20</v>
      </c>
      <c r="C45" s="22" t="s">
        <v>25</v>
      </c>
      <c r="D45" s="22" t="s">
        <v>22</v>
      </c>
      <c r="E45" s="22">
        <v>0.0</v>
      </c>
      <c r="F45" s="22" t="s">
        <v>23</v>
      </c>
      <c r="G45" s="22" t="s">
        <v>24</v>
      </c>
      <c r="H45" s="22" t="s">
        <v>41</v>
      </c>
    </row>
    <row r="46" ht="15.75" customHeight="1">
      <c r="A46" s="21">
        <v>46083.0</v>
      </c>
      <c r="B46" s="22" t="s">
        <v>20</v>
      </c>
      <c r="C46" s="22" t="s">
        <v>25</v>
      </c>
      <c r="D46" s="22" t="s">
        <v>22</v>
      </c>
      <c r="E46" s="22">
        <v>7.0</v>
      </c>
      <c r="F46" s="22" t="s">
        <v>23</v>
      </c>
      <c r="G46" s="22" t="s">
        <v>24</v>
      </c>
      <c r="H46" s="22" t="s">
        <v>41</v>
      </c>
    </row>
    <row r="47" ht="15.75" customHeight="1">
      <c r="A47" s="21">
        <v>46084.0</v>
      </c>
      <c r="B47" s="22" t="s">
        <v>20</v>
      </c>
      <c r="C47" s="22" t="s">
        <v>25</v>
      </c>
      <c r="D47" s="22" t="s">
        <v>22</v>
      </c>
      <c r="E47" s="22">
        <v>5.0</v>
      </c>
      <c r="F47" s="22" t="s">
        <v>23</v>
      </c>
      <c r="G47" s="22" t="s">
        <v>24</v>
      </c>
      <c r="H47" s="22" t="s">
        <v>41</v>
      </c>
    </row>
    <row r="48" ht="15.75" customHeight="1">
      <c r="A48" s="21">
        <v>46085.0</v>
      </c>
      <c r="B48" s="22" t="s">
        <v>20</v>
      </c>
      <c r="C48" s="22" t="s">
        <v>25</v>
      </c>
      <c r="D48" s="22" t="s">
        <v>22</v>
      </c>
      <c r="E48" s="22">
        <v>3.0</v>
      </c>
      <c r="F48" s="22" t="s">
        <v>23</v>
      </c>
      <c r="G48" s="22" t="s">
        <v>24</v>
      </c>
      <c r="H48" s="22" t="s">
        <v>42</v>
      </c>
    </row>
    <row r="49" ht="15.75" customHeight="1">
      <c r="A49" s="21">
        <v>46086.0</v>
      </c>
      <c r="B49" s="22" t="s">
        <v>20</v>
      </c>
      <c r="C49" s="22" t="s">
        <v>25</v>
      </c>
      <c r="D49" s="22" t="s">
        <v>22</v>
      </c>
      <c r="E49" s="22">
        <v>6.0</v>
      </c>
      <c r="F49" s="22" t="s">
        <v>23</v>
      </c>
      <c r="G49" s="22" t="s">
        <v>24</v>
      </c>
      <c r="H49" s="22" t="s">
        <v>41</v>
      </c>
    </row>
    <row r="50" ht="15.75" customHeight="1">
      <c r="A50" s="21">
        <v>46079.0</v>
      </c>
      <c r="B50" s="22" t="s">
        <v>20</v>
      </c>
      <c r="C50" s="22" t="s">
        <v>26</v>
      </c>
      <c r="D50" s="22" t="s">
        <v>27</v>
      </c>
      <c r="E50" s="22">
        <v>0.0</v>
      </c>
      <c r="F50" s="22" t="s">
        <v>18</v>
      </c>
      <c r="G50" s="22" t="s">
        <v>24</v>
      </c>
      <c r="H50" s="22" t="s">
        <v>41</v>
      </c>
    </row>
    <row r="51" ht="15.75" customHeight="1">
      <c r="A51" s="21">
        <v>46080.0</v>
      </c>
      <c r="B51" s="22" t="s">
        <v>20</v>
      </c>
      <c r="C51" s="22" t="s">
        <v>26</v>
      </c>
      <c r="D51" s="22" t="s">
        <v>27</v>
      </c>
      <c r="E51" s="22">
        <v>0.0</v>
      </c>
      <c r="F51" s="22" t="s">
        <v>18</v>
      </c>
      <c r="G51" s="22" t="s">
        <v>24</v>
      </c>
      <c r="H51" s="22" t="s">
        <v>41</v>
      </c>
    </row>
    <row r="52" ht="15.75" customHeight="1">
      <c r="A52" s="21">
        <v>46081.0</v>
      </c>
      <c r="B52" s="22" t="s">
        <v>20</v>
      </c>
      <c r="C52" s="22" t="s">
        <v>26</v>
      </c>
      <c r="D52" s="22" t="s">
        <v>27</v>
      </c>
      <c r="E52" s="22">
        <v>0.0</v>
      </c>
      <c r="F52" s="22" t="s">
        <v>18</v>
      </c>
      <c r="G52" s="22" t="s">
        <v>24</v>
      </c>
      <c r="H52" s="22" t="s">
        <v>41</v>
      </c>
    </row>
    <row r="53" ht="15.75" customHeight="1">
      <c r="A53" s="21">
        <v>46082.0</v>
      </c>
      <c r="B53" s="22" t="s">
        <v>20</v>
      </c>
      <c r="C53" s="22" t="s">
        <v>26</v>
      </c>
      <c r="D53" s="22" t="s">
        <v>27</v>
      </c>
      <c r="E53" s="22">
        <v>0.0</v>
      </c>
      <c r="F53" s="22" t="s">
        <v>18</v>
      </c>
      <c r="G53" s="22" t="s">
        <v>24</v>
      </c>
      <c r="H53" s="22" t="s">
        <v>41</v>
      </c>
    </row>
    <row r="54" ht="15.75" customHeight="1">
      <c r="A54" s="21">
        <v>46083.0</v>
      </c>
      <c r="B54" s="22" t="s">
        <v>20</v>
      </c>
      <c r="C54" s="22" t="s">
        <v>26</v>
      </c>
      <c r="D54" s="22" t="s">
        <v>27</v>
      </c>
      <c r="E54" s="22">
        <v>1.0</v>
      </c>
      <c r="F54" s="22" t="s">
        <v>18</v>
      </c>
      <c r="G54" s="22" t="s">
        <v>24</v>
      </c>
      <c r="H54" s="22" t="s">
        <v>41</v>
      </c>
    </row>
    <row r="55" ht="15.75" customHeight="1">
      <c r="A55" s="21">
        <v>46084.0</v>
      </c>
      <c r="B55" s="22" t="s">
        <v>20</v>
      </c>
      <c r="C55" s="22" t="s">
        <v>26</v>
      </c>
      <c r="D55" s="22" t="s">
        <v>27</v>
      </c>
      <c r="E55" s="22">
        <v>0.0</v>
      </c>
      <c r="F55" s="22" t="s">
        <v>18</v>
      </c>
      <c r="G55" s="22" t="s">
        <v>24</v>
      </c>
      <c r="H55" s="22" t="s">
        <v>41</v>
      </c>
    </row>
    <row r="56" ht="15.75" customHeight="1">
      <c r="A56" s="21">
        <v>46085.0</v>
      </c>
      <c r="B56" s="22" t="s">
        <v>20</v>
      </c>
      <c r="C56" s="22" t="s">
        <v>26</v>
      </c>
      <c r="D56" s="22" t="s">
        <v>27</v>
      </c>
      <c r="E56" s="22">
        <v>0.0</v>
      </c>
      <c r="F56" s="22" t="s">
        <v>18</v>
      </c>
      <c r="G56" s="22" t="s">
        <v>24</v>
      </c>
      <c r="H56" s="22" t="s">
        <v>41</v>
      </c>
    </row>
    <row r="57" ht="15.75" customHeight="1">
      <c r="A57" s="21">
        <v>46086.0</v>
      </c>
      <c r="B57" s="22" t="s">
        <v>20</v>
      </c>
      <c r="C57" s="22" t="s">
        <v>26</v>
      </c>
      <c r="D57" s="22" t="s">
        <v>27</v>
      </c>
      <c r="E57" s="22">
        <v>0.0</v>
      </c>
      <c r="F57" s="22" t="s">
        <v>18</v>
      </c>
      <c r="G57" s="22" t="s">
        <v>24</v>
      </c>
      <c r="H57" s="22" t="s">
        <v>41</v>
      </c>
    </row>
    <row r="58" ht="15.75" customHeight="1">
      <c r="A58" s="21">
        <v>46079.0</v>
      </c>
      <c r="B58" s="22" t="s">
        <v>15</v>
      </c>
      <c r="C58" s="22" t="s">
        <v>28</v>
      </c>
      <c r="D58" s="22" t="s">
        <v>22</v>
      </c>
      <c r="E58" s="22">
        <v>3.0</v>
      </c>
      <c r="F58" s="22" t="s">
        <v>23</v>
      </c>
      <c r="G58" s="22" t="s">
        <v>19</v>
      </c>
      <c r="H58" s="22" t="s">
        <v>41</v>
      </c>
    </row>
    <row r="59" ht="15.75" customHeight="1">
      <c r="A59" s="21">
        <v>46080.0</v>
      </c>
      <c r="B59" s="22" t="s">
        <v>15</v>
      </c>
      <c r="C59" s="22" t="s">
        <v>28</v>
      </c>
      <c r="D59" s="22" t="s">
        <v>22</v>
      </c>
      <c r="E59" s="22">
        <v>5.0</v>
      </c>
      <c r="F59" s="22" t="s">
        <v>23</v>
      </c>
      <c r="G59" s="22" t="s">
        <v>19</v>
      </c>
      <c r="H59" s="22" t="s">
        <v>42</v>
      </c>
    </row>
    <row r="60" ht="15.75" customHeight="1">
      <c r="A60" s="21">
        <v>46081.0</v>
      </c>
      <c r="B60" s="22" t="s">
        <v>15</v>
      </c>
      <c r="C60" s="22" t="s">
        <v>28</v>
      </c>
      <c r="D60" s="22" t="s">
        <v>22</v>
      </c>
      <c r="E60" s="22">
        <v>2.0</v>
      </c>
      <c r="F60" s="22" t="s">
        <v>23</v>
      </c>
      <c r="G60" s="22" t="s">
        <v>19</v>
      </c>
      <c r="H60" s="22" t="s">
        <v>41</v>
      </c>
    </row>
    <row r="61" ht="15.75" customHeight="1">
      <c r="A61" s="21">
        <v>46082.0</v>
      </c>
      <c r="B61" s="22" t="s">
        <v>15</v>
      </c>
      <c r="C61" s="22" t="s">
        <v>28</v>
      </c>
      <c r="D61" s="22" t="s">
        <v>22</v>
      </c>
      <c r="E61" s="22">
        <v>0.0</v>
      </c>
      <c r="F61" s="22" t="s">
        <v>23</v>
      </c>
      <c r="G61" s="22" t="s">
        <v>19</v>
      </c>
      <c r="H61" s="22" t="s">
        <v>41</v>
      </c>
    </row>
    <row r="62" ht="15.75" customHeight="1">
      <c r="A62" s="21">
        <v>46083.0</v>
      </c>
      <c r="B62" s="22" t="s">
        <v>15</v>
      </c>
      <c r="C62" s="22" t="s">
        <v>28</v>
      </c>
      <c r="D62" s="22" t="s">
        <v>22</v>
      </c>
      <c r="E62" s="22">
        <v>7.0</v>
      </c>
      <c r="F62" s="22" t="s">
        <v>23</v>
      </c>
      <c r="G62" s="22" t="s">
        <v>19</v>
      </c>
      <c r="H62" s="22" t="s">
        <v>41</v>
      </c>
    </row>
    <row r="63" ht="15.75" customHeight="1">
      <c r="A63" s="21">
        <v>46084.0</v>
      </c>
      <c r="B63" s="22" t="s">
        <v>15</v>
      </c>
      <c r="C63" s="22" t="s">
        <v>28</v>
      </c>
      <c r="D63" s="22" t="s">
        <v>22</v>
      </c>
      <c r="E63" s="22">
        <v>4.0</v>
      </c>
      <c r="F63" s="22" t="s">
        <v>23</v>
      </c>
      <c r="G63" s="22" t="s">
        <v>19</v>
      </c>
      <c r="H63" s="22" t="s">
        <v>41</v>
      </c>
    </row>
    <row r="64" ht="15.75" customHeight="1">
      <c r="A64" s="21">
        <v>46085.0</v>
      </c>
      <c r="B64" s="22" t="s">
        <v>15</v>
      </c>
      <c r="C64" s="22" t="s">
        <v>28</v>
      </c>
      <c r="D64" s="22" t="s">
        <v>22</v>
      </c>
      <c r="E64" s="22">
        <v>3.0</v>
      </c>
      <c r="F64" s="22" t="s">
        <v>23</v>
      </c>
      <c r="G64" s="22" t="s">
        <v>19</v>
      </c>
      <c r="H64" s="22" t="s">
        <v>41</v>
      </c>
    </row>
    <row r="65" ht="15.75" customHeight="1">
      <c r="A65" s="21">
        <v>46086.0</v>
      </c>
      <c r="B65" s="22" t="s">
        <v>15</v>
      </c>
      <c r="C65" s="22" t="s">
        <v>28</v>
      </c>
      <c r="D65" s="22" t="s">
        <v>22</v>
      </c>
      <c r="E65" s="22">
        <v>5.0</v>
      </c>
      <c r="F65" s="22" t="s">
        <v>23</v>
      </c>
      <c r="G65" s="22" t="s">
        <v>19</v>
      </c>
      <c r="H65" s="22" t="s">
        <v>41</v>
      </c>
    </row>
    <row r="66" ht="15.75" customHeight="1">
      <c r="A66" s="21">
        <v>46079.0</v>
      </c>
      <c r="B66" s="22" t="s">
        <v>20</v>
      </c>
      <c r="C66" s="22" t="s">
        <v>26</v>
      </c>
      <c r="D66" s="22" t="s">
        <v>27</v>
      </c>
      <c r="E66" s="22">
        <v>0.0</v>
      </c>
      <c r="F66" s="22" t="s">
        <v>18</v>
      </c>
      <c r="G66" s="22" t="s">
        <v>19</v>
      </c>
      <c r="H66" s="22" t="s">
        <v>41</v>
      </c>
    </row>
    <row r="67" ht="15.75" customHeight="1">
      <c r="A67" s="21">
        <v>46080.0</v>
      </c>
      <c r="B67" s="22" t="s">
        <v>20</v>
      </c>
      <c r="C67" s="22" t="s">
        <v>26</v>
      </c>
      <c r="D67" s="22" t="s">
        <v>27</v>
      </c>
      <c r="E67" s="22">
        <v>0.0</v>
      </c>
      <c r="F67" s="22" t="s">
        <v>18</v>
      </c>
      <c r="G67" s="22" t="s">
        <v>19</v>
      </c>
      <c r="H67" s="22" t="s">
        <v>41</v>
      </c>
    </row>
    <row r="68" ht="15.75" customHeight="1">
      <c r="A68" s="21">
        <v>46081.0</v>
      </c>
      <c r="B68" s="22" t="s">
        <v>20</v>
      </c>
      <c r="C68" s="22" t="s">
        <v>26</v>
      </c>
      <c r="D68" s="22" t="s">
        <v>27</v>
      </c>
      <c r="E68" s="22">
        <v>0.0</v>
      </c>
      <c r="F68" s="22" t="s">
        <v>18</v>
      </c>
      <c r="G68" s="22" t="s">
        <v>19</v>
      </c>
      <c r="H68" s="22" t="s">
        <v>41</v>
      </c>
    </row>
    <row r="69" ht="15.75" customHeight="1">
      <c r="A69" s="21">
        <v>46082.0</v>
      </c>
      <c r="B69" s="22" t="s">
        <v>20</v>
      </c>
      <c r="C69" s="22" t="s">
        <v>26</v>
      </c>
      <c r="D69" s="22" t="s">
        <v>27</v>
      </c>
      <c r="E69" s="22">
        <v>0.0</v>
      </c>
      <c r="F69" s="22" t="s">
        <v>18</v>
      </c>
      <c r="G69" s="22" t="s">
        <v>19</v>
      </c>
      <c r="H69" s="22" t="s">
        <v>41</v>
      </c>
    </row>
    <row r="70" ht="15.75" customHeight="1">
      <c r="A70" s="21">
        <v>46083.0</v>
      </c>
      <c r="B70" s="22" t="s">
        <v>20</v>
      </c>
      <c r="C70" s="22" t="s">
        <v>26</v>
      </c>
      <c r="D70" s="22" t="s">
        <v>27</v>
      </c>
      <c r="E70" s="22">
        <v>0.0</v>
      </c>
      <c r="F70" s="22" t="s">
        <v>18</v>
      </c>
      <c r="G70" s="22" t="s">
        <v>19</v>
      </c>
      <c r="H70" s="22" t="s">
        <v>41</v>
      </c>
    </row>
    <row r="71" ht="15.75" customHeight="1">
      <c r="A71" s="21">
        <v>46084.0</v>
      </c>
      <c r="B71" s="22" t="s">
        <v>20</v>
      </c>
      <c r="C71" s="22" t="s">
        <v>26</v>
      </c>
      <c r="D71" s="22" t="s">
        <v>27</v>
      </c>
      <c r="E71" s="22">
        <v>1.0</v>
      </c>
      <c r="F71" s="22" t="s">
        <v>18</v>
      </c>
      <c r="G71" s="22" t="s">
        <v>19</v>
      </c>
      <c r="H71" s="22" t="s">
        <v>41</v>
      </c>
    </row>
    <row r="72" ht="15.75" customHeight="1">
      <c r="A72" s="21">
        <v>46085.0</v>
      </c>
      <c r="B72" s="22" t="s">
        <v>20</v>
      </c>
      <c r="C72" s="22" t="s">
        <v>26</v>
      </c>
      <c r="D72" s="22" t="s">
        <v>27</v>
      </c>
      <c r="E72" s="22">
        <v>0.0</v>
      </c>
      <c r="F72" s="22" t="s">
        <v>18</v>
      </c>
      <c r="G72" s="22" t="s">
        <v>19</v>
      </c>
      <c r="H72" s="22" t="s">
        <v>41</v>
      </c>
    </row>
    <row r="73" ht="15.75" customHeight="1">
      <c r="A73" s="21">
        <v>46086.0</v>
      </c>
      <c r="B73" s="22" t="s">
        <v>20</v>
      </c>
      <c r="C73" s="22" t="s">
        <v>26</v>
      </c>
      <c r="D73" s="22" t="s">
        <v>27</v>
      </c>
      <c r="E73" s="22">
        <v>0.0</v>
      </c>
      <c r="F73" s="22" t="s">
        <v>18</v>
      </c>
      <c r="G73" s="22" t="s">
        <v>19</v>
      </c>
      <c r="H73" s="22" t="s">
        <v>41</v>
      </c>
    </row>
    <row r="74" ht="15.75" customHeight="1">
      <c r="A74" s="21">
        <v>46079.0</v>
      </c>
      <c r="B74" s="22" t="s">
        <v>15</v>
      </c>
      <c r="C74" s="22" t="s">
        <v>29</v>
      </c>
      <c r="D74" s="22" t="s">
        <v>22</v>
      </c>
      <c r="E74" s="22">
        <v>1.0</v>
      </c>
      <c r="F74" s="22" t="s">
        <v>23</v>
      </c>
      <c r="G74" s="22" t="s">
        <v>24</v>
      </c>
      <c r="H74" s="22" t="s">
        <v>41</v>
      </c>
    </row>
    <row r="75" ht="15.75" customHeight="1">
      <c r="A75" s="21">
        <v>46080.0</v>
      </c>
      <c r="B75" s="22" t="s">
        <v>15</v>
      </c>
      <c r="C75" s="22" t="s">
        <v>29</v>
      </c>
      <c r="D75" s="22" t="s">
        <v>22</v>
      </c>
      <c r="E75" s="22">
        <v>2.0</v>
      </c>
      <c r="F75" s="22" t="s">
        <v>23</v>
      </c>
      <c r="G75" s="22" t="s">
        <v>24</v>
      </c>
      <c r="H75" s="22" t="s">
        <v>41</v>
      </c>
    </row>
    <row r="76" ht="15.75" customHeight="1">
      <c r="A76" s="21">
        <v>46081.0</v>
      </c>
      <c r="B76" s="22" t="s">
        <v>15</v>
      </c>
      <c r="C76" s="22" t="s">
        <v>29</v>
      </c>
      <c r="D76" s="22" t="s">
        <v>22</v>
      </c>
      <c r="E76" s="22">
        <v>1.0</v>
      </c>
      <c r="F76" s="22" t="s">
        <v>23</v>
      </c>
      <c r="G76" s="22" t="s">
        <v>24</v>
      </c>
      <c r="H76" s="22" t="s">
        <v>41</v>
      </c>
    </row>
    <row r="77" ht="15.75" customHeight="1">
      <c r="A77" s="21">
        <v>46082.0</v>
      </c>
      <c r="B77" s="22" t="s">
        <v>15</v>
      </c>
      <c r="C77" s="22" t="s">
        <v>29</v>
      </c>
      <c r="D77" s="22" t="s">
        <v>22</v>
      </c>
      <c r="E77" s="22">
        <v>0.0</v>
      </c>
      <c r="F77" s="22" t="s">
        <v>23</v>
      </c>
      <c r="G77" s="22" t="s">
        <v>24</v>
      </c>
      <c r="H77" s="22" t="s">
        <v>41</v>
      </c>
    </row>
    <row r="78" ht="15.75" customHeight="1">
      <c r="A78" s="21">
        <v>46083.0</v>
      </c>
      <c r="B78" s="22" t="s">
        <v>15</v>
      </c>
      <c r="C78" s="22" t="s">
        <v>29</v>
      </c>
      <c r="D78" s="22" t="s">
        <v>22</v>
      </c>
      <c r="E78" s="22">
        <v>3.0</v>
      </c>
      <c r="F78" s="22" t="s">
        <v>23</v>
      </c>
      <c r="G78" s="22" t="s">
        <v>24</v>
      </c>
      <c r="H78" s="22" t="s">
        <v>42</v>
      </c>
    </row>
    <row r="79" ht="15.75" customHeight="1">
      <c r="A79" s="21">
        <v>46084.0</v>
      </c>
      <c r="B79" s="22" t="s">
        <v>15</v>
      </c>
      <c r="C79" s="22" t="s">
        <v>29</v>
      </c>
      <c r="D79" s="22" t="s">
        <v>22</v>
      </c>
      <c r="E79" s="22">
        <v>2.0</v>
      </c>
      <c r="F79" s="22" t="s">
        <v>23</v>
      </c>
      <c r="G79" s="22" t="s">
        <v>24</v>
      </c>
      <c r="H79" s="22" t="s">
        <v>41</v>
      </c>
    </row>
    <row r="80" ht="15.75" customHeight="1">
      <c r="A80" s="21">
        <v>46085.0</v>
      </c>
      <c r="B80" s="22" t="s">
        <v>15</v>
      </c>
      <c r="C80" s="22" t="s">
        <v>29</v>
      </c>
      <c r="D80" s="22" t="s">
        <v>22</v>
      </c>
      <c r="E80" s="22">
        <v>1.0</v>
      </c>
      <c r="F80" s="22" t="s">
        <v>23</v>
      </c>
      <c r="G80" s="22" t="s">
        <v>24</v>
      </c>
      <c r="H80" s="22" t="s">
        <v>41</v>
      </c>
    </row>
    <row r="81" ht="15.75" customHeight="1">
      <c r="A81" s="21">
        <v>46086.0</v>
      </c>
      <c r="B81" s="22" t="s">
        <v>15</v>
      </c>
      <c r="C81" s="22" t="s">
        <v>29</v>
      </c>
      <c r="D81" s="22" t="s">
        <v>22</v>
      </c>
      <c r="E81" s="22">
        <v>2.0</v>
      </c>
      <c r="F81" s="22" t="s">
        <v>23</v>
      </c>
      <c r="G81" s="22" t="s">
        <v>24</v>
      </c>
      <c r="H81" s="22" t="s">
        <v>41</v>
      </c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1.29"/>
    <col customWidth="1" min="3" max="3" width="73.43"/>
    <col customWidth="1" min="4" max="4" width="20.43"/>
    <col customWidth="1" min="5" max="5" width="17.29"/>
    <col customWidth="1" min="6" max="6" width="19.71"/>
    <col customWidth="1" min="7" max="7" width="16.86"/>
    <col customWidth="1" min="8" max="8" width="23.14"/>
    <col customWidth="1" min="9" max="9" width="18.29"/>
    <col customWidth="1" min="10" max="10" width="12.0"/>
    <col customWidth="1" min="11" max="11" width="8.71"/>
    <col customWidth="1" min="12" max="12" width="25.57"/>
    <col customWidth="1" min="13" max="14" width="12.43"/>
    <col customWidth="1" min="15" max="15" width="8.71"/>
    <col customWidth="1" min="16" max="16" width="20.14"/>
    <col customWidth="1" min="17" max="17" width="12.0"/>
    <col customWidth="1" min="18" max="18" width="8.71"/>
    <col customWidth="1" min="19" max="19" width="5.57"/>
    <col customWidth="1" min="20" max="21" width="10.86"/>
    <col customWidth="1" min="22" max="26" width="8.71"/>
  </cols>
  <sheetData>
    <row r="1" ht="36.0" customHeight="1">
      <c r="A1" s="23" t="s">
        <v>43</v>
      </c>
      <c r="L1" s="24" t="s">
        <v>44</v>
      </c>
    </row>
    <row r="2" ht="7.5" customHeight="1">
      <c r="L2" s="25" t="s">
        <v>45</v>
      </c>
      <c r="M2" s="25" t="s">
        <v>46</v>
      </c>
      <c r="N2" s="25" t="s">
        <v>47</v>
      </c>
      <c r="P2" s="25" t="s">
        <v>2</v>
      </c>
      <c r="Q2" s="25" t="s">
        <v>48</v>
      </c>
      <c r="S2" s="25" t="s">
        <v>45</v>
      </c>
      <c r="T2" s="25" t="s">
        <v>49</v>
      </c>
      <c r="U2" s="25" t="s">
        <v>50</v>
      </c>
    </row>
    <row r="3">
      <c r="A3" s="26" t="s">
        <v>51</v>
      </c>
      <c r="B3" s="27">
        <v>46083.0</v>
      </c>
      <c r="D3" s="28" t="s">
        <v>52</v>
      </c>
      <c r="E3" s="29"/>
      <c r="F3" s="28" t="s">
        <v>53</v>
      </c>
      <c r="G3" s="29"/>
      <c r="H3" s="28" t="s">
        <v>54</v>
      </c>
      <c r="I3" s="30"/>
      <c r="L3" s="31">
        <v>46079.0</v>
      </c>
      <c r="M3" s="22">
        <f t="array" ref="M3">SUMPRODUCT((DATA_PLAN!A$2:A$81&lt;=L3)*DATA_PLAN!E$2:E$81)</f>
        <v>117</v>
      </c>
      <c r="N3" s="22">
        <f t="array" ref="N3">SUMPRODUCT((DATA_FACT!A$2:A$81&lt;=L3)*DATA_FACT!E$2:E$81)</f>
        <v>106</v>
      </c>
      <c r="P3" s="32" t="str">
        <f t="shared" ref="P3:P12" si="1">LEFT(C8,20)</f>
        <v>Устройство балластно</v>
      </c>
      <c r="Q3" s="33">
        <f t="shared" ref="Q3:Q12" si="2">D47</f>
        <v>0.9230769231</v>
      </c>
      <c r="S3" s="31">
        <v>46079.0</v>
      </c>
      <c r="T3" s="22">
        <f t="array" ref="T3">SUMPRODUCT((DATA_PLAN!A$2:A$81=S3)*DATA_PLAN!E$2:E$81)</f>
        <v>117</v>
      </c>
      <c r="U3" s="22">
        <f t="array" ref="U3">SUMPRODUCT((DATA_FACT!A$2:A$81=S3)*DATA_FACT!E$2:E$81)</f>
        <v>106</v>
      </c>
    </row>
    <row r="4">
      <c r="D4" s="34">
        <f t="array" ref="D4">IFERROR(SUMPRODUCT((DATA_FACT!H2:H81="Подтверждено")*DATA_FACT!E2:E81)/SUM(DATA_PLAN!E2:E81),0)</f>
        <v>0.8009101251</v>
      </c>
      <c r="E4" s="35"/>
      <c r="F4" s="36">
        <f t="array" ref="F4">IFERROR(SUMPRODUCT((DATA_FACT!A2:A81&lt;=B3)*DATA_FACT!E2:E81)/SUMPRODUCT((DATA_PLAN!A2:A81&lt;=B3)*DATA_PLAN!E2:E81),0)</f>
        <v>0.904</v>
      </c>
      <c r="G4" s="35"/>
      <c r="H4" s="34">
        <f t="array" ref="H4">IFERROR(SUMPRODUCT((DATA_FACT!A2:A81=B3)*DATA_FACT!E2:E81)/SUMPRODUCT((DATA_PLAN!A2:A81=B3)*DATA_PLAN!E2:E81),0)</f>
        <v>0.9182389937</v>
      </c>
      <c r="I4" s="37"/>
      <c r="L4" s="31">
        <v>46080.0</v>
      </c>
      <c r="M4" s="22">
        <f t="array" ref="M4">SUMPRODUCT((DATA_PLAN!A$2:A$81&lt;=L4)*DATA_PLAN!E$2:E$81)</f>
        <v>255</v>
      </c>
      <c r="N4" s="22">
        <f t="array" ref="N4">SUMPRODUCT((DATA_FACT!A$2:A$81&lt;=L4)*DATA_FACT!E$2:E$81)</f>
        <v>232</v>
      </c>
      <c r="P4" s="32" t="str">
        <f t="shared" si="1"/>
        <v>Монтаж брусьев полим</v>
      </c>
      <c r="Q4" s="33">
        <f t="shared" si="2"/>
        <v>0.9393939394</v>
      </c>
      <c r="S4" s="31">
        <v>46080.0</v>
      </c>
      <c r="T4" s="22">
        <f t="array" ref="T4">SUMPRODUCT((DATA_PLAN!A$2:A$81=S4)*DATA_PLAN!E$2:E$81)</f>
        <v>138</v>
      </c>
      <c r="U4" s="22">
        <f t="array" ref="U4">SUMPRODUCT((DATA_FACT!A$2:A$81=S4)*DATA_FACT!E$2:E$81)</f>
        <v>126</v>
      </c>
    </row>
    <row r="5">
      <c r="L5" s="31">
        <v>46081.0</v>
      </c>
      <c r="M5" s="22">
        <f t="array" ref="M5">SUMPRODUCT((DATA_PLAN!A$2:A$81&lt;=L5)*DATA_PLAN!E$2:E$81)</f>
        <v>341</v>
      </c>
      <c r="N5" s="22">
        <f t="array" ref="N5">SUMPRODUCT((DATA_FACT!A$2:A$81&lt;=L5)*DATA_FACT!E$2:E$81)</f>
        <v>306</v>
      </c>
      <c r="P5" s="32" t="str">
        <f t="shared" si="1"/>
        <v>Монтаж брусьев полим</v>
      </c>
      <c r="Q5" s="33">
        <f t="shared" si="2"/>
        <v>0.8571428571</v>
      </c>
      <c r="S5" s="31">
        <v>46081.0</v>
      </c>
      <c r="T5" s="22">
        <f t="array" ref="T5">SUMPRODUCT((DATA_PLAN!A$2:A$81=S5)*DATA_PLAN!E$2:E$81)</f>
        <v>86</v>
      </c>
      <c r="U5" s="22">
        <f t="array" ref="U5">SUMPRODUCT((DATA_FACT!A$2:A$81=S5)*DATA_FACT!E$2:E$81)</f>
        <v>74</v>
      </c>
    </row>
    <row r="6">
      <c r="A6" s="38" t="s">
        <v>55</v>
      </c>
      <c r="B6" s="39"/>
      <c r="C6" s="39"/>
      <c r="D6" s="39"/>
      <c r="E6" s="39"/>
      <c r="F6" s="39"/>
      <c r="G6" s="39"/>
      <c r="H6" s="39"/>
      <c r="I6" s="39"/>
      <c r="J6" s="39"/>
      <c r="L6" s="31">
        <v>46082.0</v>
      </c>
      <c r="M6" s="22">
        <f t="array" ref="M6">SUMPRODUCT((DATA_PLAN!A$2:A$81&lt;=L6)*DATA_PLAN!E$2:E$81)</f>
        <v>341</v>
      </c>
      <c r="N6" s="22">
        <f t="array" ref="N6">SUMPRODUCT((DATA_FACT!A$2:A$81&lt;=L6)*DATA_FACT!E$2:E$81)</f>
        <v>306</v>
      </c>
      <c r="P6" s="32" t="str">
        <f t="shared" si="1"/>
        <v>Устройство балластно</v>
      </c>
      <c r="Q6" s="33">
        <f t="shared" si="2"/>
        <v>0.8181818182</v>
      </c>
      <c r="S6" s="31">
        <v>46082.0</v>
      </c>
      <c r="T6" s="22">
        <f t="array" ref="T6">SUMPRODUCT((DATA_PLAN!A$2:A$81=S6)*DATA_PLAN!E$2:E$81)</f>
        <v>0</v>
      </c>
      <c r="U6" s="22">
        <f t="array" ref="U6">SUMPRODUCT((DATA_FACT!A$2:A$81=S6)*DATA_FACT!E$2:E$81)</f>
        <v>0</v>
      </c>
    </row>
    <row r="7">
      <c r="A7" s="40" t="s">
        <v>56</v>
      </c>
      <c r="B7" s="40" t="s">
        <v>1</v>
      </c>
      <c r="C7" s="40" t="s">
        <v>2</v>
      </c>
      <c r="D7" s="40" t="s">
        <v>57</v>
      </c>
      <c r="E7" s="40" t="s">
        <v>58</v>
      </c>
      <c r="F7" s="40" t="s">
        <v>59</v>
      </c>
      <c r="G7" s="40" t="s">
        <v>60</v>
      </c>
      <c r="H7" s="40" t="s">
        <v>61</v>
      </c>
      <c r="I7" s="40" t="s">
        <v>62</v>
      </c>
      <c r="J7" s="40" t="s">
        <v>63</v>
      </c>
      <c r="L7" s="31">
        <v>46083.0</v>
      </c>
      <c r="M7" s="22">
        <f t="array" ref="M7">SUMPRODUCT((DATA_PLAN!A$2:A$81&lt;=L7)*DATA_PLAN!E$2:E$81)</f>
        <v>500</v>
      </c>
      <c r="N7" s="22">
        <f t="array" ref="N7">SUMPRODUCT((DATA_FACT!A$2:A$81&lt;=L7)*DATA_FACT!E$2:E$81)</f>
        <v>452</v>
      </c>
      <c r="P7" s="32" t="str">
        <f t="shared" si="1"/>
        <v>Монтаж брусьев полим</v>
      </c>
      <c r="Q7" s="33">
        <f t="shared" si="2"/>
        <v>0.9305555556</v>
      </c>
      <c r="S7" s="31">
        <v>46083.0</v>
      </c>
      <c r="T7" s="22">
        <f t="array" ref="T7">SUMPRODUCT((DATA_PLAN!A$2:A$81=S7)*DATA_PLAN!E$2:E$81)</f>
        <v>159</v>
      </c>
      <c r="U7" s="22">
        <f t="array" ref="U7">SUMPRODUCT((DATA_FACT!A$2:A$81=S7)*DATA_FACT!E$2:E$81)</f>
        <v>146</v>
      </c>
    </row>
    <row r="8">
      <c r="A8" s="41">
        <v>1.0</v>
      </c>
      <c r="B8" s="41" t="s">
        <v>15</v>
      </c>
      <c r="C8" s="42" t="s">
        <v>16</v>
      </c>
      <c r="D8" s="41" t="str">
        <f t="array" ref="D8">INDEX(DATA_PLAN!D$2:D$81,MATCH(1,(DATA_PLAN!A$2:A$81=$B$3)*(DATA_PLAN!B$2:B$81=B8)*(DATA_PLAN!C$2:C$81=C8),0))</f>
        <v>м³</v>
      </c>
      <c r="E8" s="41" t="str">
        <f t="array" ref="E8">INDEX(DATA_PLAN!F$2:F$81,MATCH(1,(DATA_PLAN!A$2:A$81=$B$3)*(DATA_PLAN!B$2:B$81=B8)*(DATA_PLAN!C$2:C$81=C8),0))</f>
        <v>Иванов А.С.</v>
      </c>
      <c r="F8" s="43">
        <f t="array" ref="F8">SUMPRODUCT((DATA_PLAN!A$2:A$81=$B$3)*(DATA_PLAN!B$2:B$81=B8)*(DATA_PLAN!C$2:C$81=C8)*DATA_PLAN!E$2:E$81)</f>
        <v>20</v>
      </c>
      <c r="G8" s="43">
        <f t="array" ref="G8">SUMPRODUCT((DATA_FACT!A$2:A$81=$B$3)*(DATA_FACT!B$2:B$81=B8)*(DATA_FACT!C$2:C$81=C8)*DATA_FACT!E$2:E$81)</f>
        <v>19</v>
      </c>
      <c r="H8" s="41">
        <f t="shared" ref="H8:H17" si="3">G8-F8</f>
        <v>-1</v>
      </c>
      <c r="I8" s="44">
        <f t="shared" ref="I8:I17" si="4">IFERROR(G8/F8,0)</f>
        <v>0.95</v>
      </c>
      <c r="J8" s="43" t="str">
        <f t="shared" ref="J8:J17" si="5">IF(F8=0,"—",IF(I8&gt;1,"Опережение",IF(I8&gt;=0.95,"В графике","Отставание")))</f>
        <v>В графике</v>
      </c>
      <c r="L8" s="31">
        <v>46084.0</v>
      </c>
      <c r="M8" s="22">
        <f t="array" ref="M8">SUMPRODUCT((DATA_PLAN!A$2:A$81&lt;=L8)*DATA_PLAN!E$2:E$81)</f>
        <v>627</v>
      </c>
      <c r="N8" s="22">
        <f t="array" ref="N8">SUMPRODUCT((DATA_FACT!A$2:A$81&lt;=L8)*DATA_FACT!E$2:E$81)</f>
        <v>568</v>
      </c>
      <c r="P8" s="32" t="str">
        <f t="shared" si="1"/>
        <v>Монтаж брусьев полим</v>
      </c>
      <c r="Q8" s="33">
        <f t="shared" si="2"/>
        <v>0.8181818182</v>
      </c>
      <c r="S8" s="31">
        <v>46084.0</v>
      </c>
      <c r="T8" s="22">
        <f t="array" ref="T8">SUMPRODUCT((DATA_PLAN!A$2:A$81=S8)*DATA_PLAN!E$2:E$81)</f>
        <v>127</v>
      </c>
      <c r="U8" s="22">
        <f t="array" ref="U8">SUMPRODUCT((DATA_FACT!A$2:A$81=S8)*DATA_FACT!E$2:E$81)</f>
        <v>116</v>
      </c>
    </row>
    <row r="9">
      <c r="A9" s="45">
        <v>2.0</v>
      </c>
      <c r="B9" s="45" t="s">
        <v>20</v>
      </c>
      <c r="C9" s="46" t="s">
        <v>21</v>
      </c>
      <c r="D9" s="45" t="str">
        <f t="array" ref="D9">INDEX(DATA_PLAN!D$2:D$81,MATCH(1,(DATA_PLAN!A$2:A$81=$B$3)*(DATA_PLAN!B$2:B$81=B9)*(DATA_PLAN!C$2:C$81=C9),0))</f>
        <v>шт.</v>
      </c>
      <c r="E9" s="45" t="str">
        <f t="array" ref="E9">INDEX(DATA_PLAN!F$2:F$81,MATCH(1,(DATA_PLAN!A$2:A$81=$B$3)*(DATA_PLAN!B$2:B$81=B9)*(DATA_PLAN!C$2:C$81=C9),0))</f>
        <v>Петров Д.В.</v>
      </c>
      <c r="F9" s="47">
        <f t="array" ref="F9">SUMPRODUCT((DATA_PLAN!A$2:A$81=$B$3)*(DATA_PLAN!B$2:B$81=B9)*(DATA_PLAN!C$2:C$81=C9)*DATA_PLAN!E$2:E$81)</f>
        <v>50</v>
      </c>
      <c r="G9" s="47">
        <f t="array" ref="G9">SUMPRODUCT((DATA_FACT!A$2:A$81=$B$3)*(DATA_FACT!B$2:B$81=B9)*(DATA_FACT!C$2:C$81=C9)*DATA_FACT!E$2:E$81)</f>
        <v>47</v>
      </c>
      <c r="H9" s="45">
        <f t="shared" si="3"/>
        <v>-3</v>
      </c>
      <c r="I9" s="48">
        <f t="shared" si="4"/>
        <v>0.94</v>
      </c>
      <c r="J9" s="47" t="str">
        <f t="shared" si="5"/>
        <v>Отставание</v>
      </c>
      <c r="L9" s="31">
        <v>46085.0</v>
      </c>
      <c r="M9" s="22">
        <f t="array" ref="M9">SUMPRODUCT((DATA_PLAN!A$2:A$81&lt;=L9)*DATA_PLAN!E$2:E$81)</f>
        <v>735</v>
      </c>
      <c r="N9" s="22">
        <f t="array" ref="N9">SUMPRODUCT((DATA_FACT!A$2:A$81&lt;=L9)*DATA_FACT!E$2:E$81)</f>
        <v>662</v>
      </c>
      <c r="P9" s="32" t="str">
        <f t="shared" si="1"/>
        <v>Монтаж и сборка стре</v>
      </c>
      <c r="Q9" s="33">
        <f t="shared" si="2"/>
        <v>1</v>
      </c>
      <c r="S9" s="31">
        <v>46085.0</v>
      </c>
      <c r="T9" s="22">
        <f t="array" ref="T9">SUMPRODUCT((DATA_PLAN!A$2:A$81=S9)*DATA_PLAN!E$2:E$81)</f>
        <v>108</v>
      </c>
      <c r="U9" s="22">
        <f t="array" ref="U9">SUMPRODUCT((DATA_FACT!A$2:A$81=S9)*DATA_FACT!E$2:E$81)</f>
        <v>94</v>
      </c>
    </row>
    <row r="10">
      <c r="A10" s="49">
        <v>3.0</v>
      </c>
      <c r="B10" s="49" t="s">
        <v>15</v>
      </c>
      <c r="C10" s="50" t="s">
        <v>25</v>
      </c>
      <c r="D10" s="49" t="str">
        <f t="array" ref="D10">INDEX(DATA_PLAN!D$2:D$81,MATCH(1,(DATA_PLAN!A$2:A$81=$B$3)*(DATA_PLAN!B$2:B$81=B10)*(DATA_PLAN!C$2:C$81=C10),0))</f>
        <v>шт.</v>
      </c>
      <c r="E10" s="49" t="str">
        <f t="array" ref="E10">INDEX(DATA_PLAN!F$2:F$81,MATCH(1,(DATA_PLAN!A$2:A$81=$B$3)*(DATA_PLAN!B$2:B$81=B10)*(DATA_PLAN!C$2:C$81=C10),0))</f>
        <v>Иванов А.С.</v>
      </c>
      <c r="F10" s="51">
        <f t="array" ref="F10">SUMPRODUCT((DATA_PLAN!A$2:A$81=$B$3)*(DATA_PLAN!B$2:B$81=B10)*(DATA_PLAN!C$2:C$81=C10)*DATA_PLAN!E$2:E$81)</f>
        <v>10</v>
      </c>
      <c r="G10" s="51">
        <f t="array" ref="G10">SUMPRODUCT((DATA_FACT!A$2:A$81=$B$3)*(DATA_FACT!B$2:B$81=B10)*(DATA_FACT!C$2:C$81=C10)*DATA_FACT!E$2:E$81)</f>
        <v>9</v>
      </c>
      <c r="H10" s="49">
        <f t="shared" si="3"/>
        <v>-1</v>
      </c>
      <c r="I10" s="52">
        <f t="shared" si="4"/>
        <v>0.9</v>
      </c>
      <c r="J10" s="51" t="str">
        <f t="shared" si="5"/>
        <v>Отставание</v>
      </c>
      <c r="L10" s="31">
        <v>46086.0</v>
      </c>
      <c r="M10" s="22">
        <f t="array" ref="M10">SUMPRODUCT((DATA_PLAN!A$2:A$81&lt;=L10)*DATA_PLAN!E$2:E$81)</f>
        <v>879</v>
      </c>
      <c r="N10" s="22">
        <f t="array" ref="N10">SUMPRODUCT((DATA_FACT!A$2:A$81&lt;=L10)*DATA_FACT!E$2:E$81)</f>
        <v>793</v>
      </c>
      <c r="P10" s="32" t="str">
        <f t="shared" si="1"/>
        <v>Сверление отверстий </v>
      </c>
      <c r="Q10" s="33">
        <f t="shared" si="2"/>
        <v>0</v>
      </c>
      <c r="S10" s="31">
        <v>46086.0</v>
      </c>
      <c r="T10" s="22">
        <f t="array" ref="T10">SUMPRODUCT((DATA_PLAN!A$2:A$81=S10)*DATA_PLAN!E$2:E$81)</f>
        <v>144</v>
      </c>
      <c r="U10" s="22">
        <f t="array" ref="U10">SUMPRODUCT((DATA_FACT!A$2:A$81=S10)*DATA_FACT!E$2:E$81)</f>
        <v>131</v>
      </c>
    </row>
    <row r="11">
      <c r="A11" s="45">
        <v>4.0</v>
      </c>
      <c r="B11" s="45" t="s">
        <v>20</v>
      </c>
      <c r="C11" s="46" t="s">
        <v>16</v>
      </c>
      <c r="D11" s="45" t="str">
        <f t="array" ref="D11">INDEX(DATA_PLAN!D$2:D$81,MATCH(1,(DATA_PLAN!A$2:A$81=$B$3)*(DATA_PLAN!B$2:B$81=B11)*(DATA_PLAN!C$2:C$81=C11),0))</f>
        <v>м³</v>
      </c>
      <c r="E11" s="45" t="str">
        <f t="array" ref="E11">INDEX(DATA_PLAN!F$2:F$81,MATCH(1,(DATA_PLAN!A$2:A$81=$B$3)*(DATA_PLAN!B$2:B$81=B11)*(DATA_PLAN!C$2:C$81=C11),0))</f>
        <v>Петров Д.В.</v>
      </c>
      <c r="F11" s="47">
        <f t="array" ref="F11">SUMPRODUCT((DATA_PLAN!A$2:A$81=$B$3)*(DATA_PLAN!B$2:B$81=B11)*(DATA_PLAN!C$2:C$81=C11)*DATA_PLAN!E$2:E$81)</f>
        <v>14</v>
      </c>
      <c r="G11" s="47">
        <f t="array" ref="G11">SUMPRODUCT((DATA_FACT!A$2:A$81=$B$3)*(DATA_FACT!B$2:B$81=B11)*(DATA_FACT!C$2:C$81=C11)*DATA_FACT!E$2:E$81)</f>
        <v>12</v>
      </c>
      <c r="H11" s="45">
        <f t="shared" si="3"/>
        <v>-2</v>
      </c>
      <c r="I11" s="48">
        <f t="shared" si="4"/>
        <v>0.8571428571</v>
      </c>
      <c r="J11" s="47" t="str">
        <f t="shared" si="5"/>
        <v>Отставание</v>
      </c>
      <c r="P11" s="32" t="str">
        <f t="shared" si="1"/>
        <v>Монтаж и сборка стре</v>
      </c>
      <c r="Q11" s="33">
        <f t="shared" si="2"/>
        <v>1</v>
      </c>
    </row>
    <row r="12">
      <c r="A12" s="49">
        <v>5.0</v>
      </c>
      <c r="B12" s="49" t="s">
        <v>15</v>
      </c>
      <c r="C12" s="50" t="s">
        <v>21</v>
      </c>
      <c r="D12" s="49" t="str">
        <f t="array" ref="D12">INDEX(DATA_PLAN!D$2:D$81,MATCH(1,(DATA_PLAN!A$2:A$81=$B$3)*(DATA_PLAN!B$2:B$81=B12)*(DATA_PLAN!C$2:C$81=C12),0))</f>
        <v>шт.</v>
      </c>
      <c r="E12" s="49" t="str">
        <f t="array" ref="E12">INDEX(DATA_PLAN!F$2:F$81,MATCH(1,(DATA_PLAN!A$2:A$81=$B$3)*(DATA_PLAN!B$2:B$81=B12)*(DATA_PLAN!C$2:C$81=C12),0))</f>
        <v>Иванов А.С.</v>
      </c>
      <c r="F12" s="51">
        <f t="array" ref="F12">SUMPRODUCT((DATA_PLAN!A$2:A$81=$B$3)*(DATA_PLAN!B$2:B$81=B12)*(DATA_PLAN!C$2:C$81=C12)*DATA_PLAN!E$2:E$81)</f>
        <v>44</v>
      </c>
      <c r="G12" s="51">
        <f t="array" ref="G12">SUMPRODUCT((DATA_FACT!A$2:A$81=$B$3)*(DATA_FACT!B$2:B$81=B12)*(DATA_FACT!C$2:C$81=C12)*DATA_FACT!E$2:E$81)</f>
        <v>41</v>
      </c>
      <c r="H12" s="49">
        <f t="shared" si="3"/>
        <v>-3</v>
      </c>
      <c r="I12" s="52">
        <f t="shared" si="4"/>
        <v>0.9318181818</v>
      </c>
      <c r="J12" s="51" t="str">
        <f t="shared" si="5"/>
        <v>Отставание</v>
      </c>
      <c r="P12" s="32" t="str">
        <f t="shared" si="1"/>
        <v>Монтаж переводного м</v>
      </c>
      <c r="Q12" s="33">
        <f t="shared" si="2"/>
        <v>0.7</v>
      </c>
    </row>
    <row r="13">
      <c r="A13" s="45">
        <v>6.0</v>
      </c>
      <c r="B13" s="45" t="s">
        <v>20</v>
      </c>
      <c r="C13" s="46" t="s">
        <v>25</v>
      </c>
      <c r="D13" s="45" t="str">
        <f t="array" ref="D13">INDEX(DATA_PLAN!D$2:D$81,MATCH(1,(DATA_PLAN!A$2:A$81=$B$3)*(DATA_PLAN!B$2:B$81=B13)*(DATA_PLAN!C$2:C$81=C13),0))</f>
        <v>шт.</v>
      </c>
      <c r="E13" s="45" t="str">
        <f t="array" ref="E13">INDEX(DATA_PLAN!F$2:F$81,MATCH(1,(DATA_PLAN!A$2:A$81=$B$3)*(DATA_PLAN!B$2:B$81=B13)*(DATA_PLAN!C$2:C$81=C13),0))</f>
        <v>Петров Д.В.</v>
      </c>
      <c r="F13" s="47">
        <f t="array" ref="F13">SUMPRODUCT((DATA_PLAN!A$2:A$81=$B$3)*(DATA_PLAN!B$2:B$81=B13)*(DATA_PLAN!C$2:C$81=C13)*DATA_PLAN!E$2:E$81)</f>
        <v>8</v>
      </c>
      <c r="G13" s="47">
        <f t="array" ref="G13">SUMPRODUCT((DATA_FACT!A$2:A$81=$B$3)*(DATA_FACT!B$2:B$81=B13)*(DATA_FACT!C$2:C$81=C13)*DATA_FACT!E$2:E$81)</f>
        <v>7</v>
      </c>
      <c r="H13" s="45">
        <f t="shared" si="3"/>
        <v>-1</v>
      </c>
      <c r="I13" s="48">
        <f t="shared" si="4"/>
        <v>0.875</v>
      </c>
      <c r="J13" s="47" t="str">
        <f t="shared" si="5"/>
        <v>Отставание</v>
      </c>
    </row>
    <row r="14">
      <c r="A14" s="49">
        <v>7.0</v>
      </c>
      <c r="B14" s="49" t="s">
        <v>20</v>
      </c>
      <c r="C14" s="50" t="s">
        <v>26</v>
      </c>
      <c r="D14" s="49" t="str">
        <f t="array" ref="D14">INDEX(DATA_PLAN!D$2:D$81,MATCH(1,(DATA_PLAN!A$2:A$81=$B$3)*(DATA_PLAN!B$2:B$81=B14)*(DATA_PLAN!C$2:C$81=C14),0))</f>
        <v>компл.</v>
      </c>
      <c r="E14" s="49" t="str">
        <f t="array" ref="E14">INDEX(DATA_PLAN!F$2:F$81,MATCH(1,(DATA_PLAN!A$2:A$81=$B$3)*(DATA_PLAN!B$2:B$81=B14)*(DATA_PLAN!C$2:C$81=C14),0))</f>
        <v>Иванов А.С.</v>
      </c>
      <c r="F14" s="51">
        <f t="array" ref="F14">SUMPRODUCT((DATA_PLAN!A$2:A$81=$B$3)*(DATA_PLAN!B$2:B$81=B14)*(DATA_PLAN!C$2:C$81=C14)*DATA_PLAN!E$2:E$81)</f>
        <v>1</v>
      </c>
      <c r="G14" s="51">
        <f t="array" ref="G14">SUMPRODUCT((DATA_FACT!A$2:A$81=$B$3)*(DATA_FACT!B$2:B$81=B14)*(DATA_FACT!C$2:C$81=C14)*DATA_FACT!E$2:E$81)</f>
        <v>1</v>
      </c>
      <c r="H14" s="49">
        <f t="shared" si="3"/>
        <v>0</v>
      </c>
      <c r="I14" s="52">
        <f t="shared" si="4"/>
        <v>1</v>
      </c>
      <c r="J14" s="51" t="str">
        <f t="shared" si="5"/>
        <v>В графике</v>
      </c>
    </row>
    <row r="15">
      <c r="A15" s="45">
        <v>8.0</v>
      </c>
      <c r="B15" s="45" t="s">
        <v>15</v>
      </c>
      <c r="C15" s="46" t="s">
        <v>64</v>
      </c>
      <c r="D15" s="45" t="str">
        <f t="array" ref="D15">INDEX(DATA_PLAN!D$2:D$81,MATCH(1,(DATA_PLAN!A$2:A$81=$B$3)*(DATA_PLAN!B$2:B$81=B15)*(DATA_PLAN!C$2:C$81=C15),0))</f>
        <v>#N/A</v>
      </c>
      <c r="E15" s="45" t="str">
        <f t="array" ref="E15">INDEX(DATA_PLAN!F$2:F$81,MATCH(1,(DATA_PLAN!A$2:A$81=$B$3)*(DATA_PLAN!B$2:B$81=B15)*(DATA_PLAN!C$2:C$81=C15),0))</f>
        <v>#N/A</v>
      </c>
      <c r="F15" s="47">
        <f t="array" ref="F15">SUMPRODUCT((DATA_PLAN!A$2:A$81=$B$3)*(DATA_PLAN!B$2:B$81=B15)*(DATA_PLAN!C$2:C$81=C15)*DATA_PLAN!E$2:E$81)</f>
        <v>0</v>
      </c>
      <c r="G15" s="47">
        <f t="array" ref="G15">SUMPRODUCT((DATA_FACT!A$2:A$81=$B$3)*(DATA_FACT!B$2:B$81=B15)*(DATA_FACT!C$2:C$81=C15)*DATA_FACT!E$2:E$81)</f>
        <v>0</v>
      </c>
      <c r="H15" s="45">
        <f t="shared" si="3"/>
        <v>0</v>
      </c>
      <c r="I15" s="48">
        <f t="shared" si="4"/>
        <v>0</v>
      </c>
      <c r="J15" s="47" t="str">
        <f t="shared" si="5"/>
        <v>—</v>
      </c>
    </row>
    <row r="16">
      <c r="A16" s="49">
        <v>9.0</v>
      </c>
      <c r="B16" s="49" t="s">
        <v>20</v>
      </c>
      <c r="C16" s="50" t="s">
        <v>26</v>
      </c>
      <c r="D16" s="49" t="str">
        <f t="array" ref="D16">INDEX(DATA_PLAN!D$2:D$81,MATCH(1,(DATA_PLAN!A$2:A$81=$B$3)*(DATA_PLAN!B$2:B$81=B16)*(DATA_PLAN!C$2:C$81=C16),0))</f>
        <v>компл.</v>
      </c>
      <c r="E16" s="49" t="str">
        <f t="array" ref="E16">INDEX(DATA_PLAN!F$2:F$81,MATCH(1,(DATA_PLAN!A$2:A$81=$B$3)*(DATA_PLAN!B$2:B$81=B16)*(DATA_PLAN!C$2:C$81=C16),0))</f>
        <v>Иванов А.С.</v>
      </c>
      <c r="F16" s="51">
        <f t="array" ref="F16">SUMPRODUCT((DATA_PLAN!A$2:A$81=$B$3)*(DATA_PLAN!B$2:B$81=B16)*(DATA_PLAN!C$2:C$81=C16)*DATA_PLAN!E$2:E$81)</f>
        <v>1</v>
      </c>
      <c r="G16" s="51">
        <f t="array" ref="G16">SUMPRODUCT((DATA_FACT!A$2:A$81=$B$3)*(DATA_FACT!B$2:B$81=B16)*(DATA_FACT!C$2:C$81=C16)*DATA_FACT!E$2:E$81)</f>
        <v>1</v>
      </c>
      <c r="H16" s="49">
        <f t="shared" si="3"/>
        <v>0</v>
      </c>
      <c r="I16" s="52">
        <f t="shared" si="4"/>
        <v>1</v>
      </c>
      <c r="J16" s="51" t="str">
        <f t="shared" si="5"/>
        <v>В графике</v>
      </c>
    </row>
    <row r="17">
      <c r="A17" s="53">
        <v>10.0</v>
      </c>
      <c r="B17" s="53" t="s">
        <v>15</v>
      </c>
      <c r="C17" s="54" t="s">
        <v>29</v>
      </c>
      <c r="D17" s="53" t="str">
        <f t="array" ref="D17">INDEX(DATA_PLAN!D$2:D$81,MATCH(1,(DATA_PLAN!A$2:A$81=$B$3)*(DATA_PLAN!B$2:B$81=B17)*(DATA_PLAN!C$2:C$81=C17),0))</f>
        <v>шт.</v>
      </c>
      <c r="E17" s="53" t="str">
        <f t="array" ref="E17">INDEX(DATA_PLAN!F$2:F$81,MATCH(1,(DATA_PLAN!A$2:A$81=$B$3)*(DATA_PLAN!B$2:B$81=B17)*(DATA_PLAN!C$2:C$81=C17),0))</f>
        <v>Петров Д.В.</v>
      </c>
      <c r="F17" s="55">
        <f t="array" ref="F17">SUMPRODUCT((DATA_PLAN!A$2:A$81=$B$3)*(DATA_PLAN!B$2:B$81=B17)*(DATA_PLAN!C$2:C$81=C17)*DATA_PLAN!E$2:E$81)</f>
        <v>4</v>
      </c>
      <c r="G17" s="55">
        <f t="array" ref="G17">SUMPRODUCT((DATA_FACT!A$2:A$81=$B$3)*(DATA_FACT!B$2:B$81=B17)*(DATA_FACT!C$2:C$81=C17)*DATA_FACT!E$2:E$81)</f>
        <v>3</v>
      </c>
      <c r="H17" s="53">
        <f t="shared" si="3"/>
        <v>-1</v>
      </c>
      <c r="I17" s="56">
        <f t="shared" si="4"/>
        <v>0.75</v>
      </c>
      <c r="J17" s="55" t="str">
        <f t="shared" si="5"/>
        <v>Отставание</v>
      </c>
    </row>
    <row r="18" ht="7.5" customHeight="1"/>
    <row r="19">
      <c r="A19" s="38" t="s">
        <v>65</v>
      </c>
      <c r="B19" s="39"/>
      <c r="C19" s="39"/>
      <c r="D19" s="39"/>
      <c r="E19" s="39"/>
      <c r="F19" s="39"/>
      <c r="G19" s="39"/>
      <c r="H19" s="39"/>
      <c r="I19" s="39"/>
      <c r="J19" s="39"/>
    </row>
    <row r="20">
      <c r="A20" s="40" t="s">
        <v>56</v>
      </c>
      <c r="B20" s="40" t="s">
        <v>1</v>
      </c>
      <c r="C20" s="40" t="s">
        <v>2</v>
      </c>
      <c r="D20" s="40" t="s">
        <v>57</v>
      </c>
      <c r="E20" s="40" t="s">
        <v>46</v>
      </c>
      <c r="F20" s="40" t="s">
        <v>47</v>
      </c>
      <c r="G20" s="40" t="s">
        <v>66</v>
      </c>
      <c r="H20" s="40" t="s">
        <v>67</v>
      </c>
      <c r="I20" s="40" t="s">
        <v>48</v>
      </c>
      <c r="J20" s="40" t="s">
        <v>63</v>
      </c>
    </row>
    <row r="21" ht="15.75" customHeight="1">
      <c r="A21" s="41">
        <f t="shared" ref="A21:D21" si="6">A8</f>
        <v>1</v>
      </c>
      <c r="B21" s="41" t="str">
        <f t="shared" si="6"/>
        <v>СП14</v>
      </c>
      <c r="C21" s="42" t="str">
        <f t="shared" si="6"/>
        <v>Устройство балластного основания из щебня</v>
      </c>
      <c r="D21" s="41" t="str">
        <f t="shared" si="6"/>
        <v>м³</v>
      </c>
      <c r="E21" s="43">
        <f t="array" ref="E21">SUMPRODUCT((DATA_PLAN!A$2:A$81&lt;=$B$3)*(DATA_PLAN!B$2:B$81=B21)*(DATA_PLAN!C$2:C$81=C21)*DATA_PLAN!E$2:E$81)</f>
        <v>65</v>
      </c>
      <c r="F21" s="43">
        <f t="array" ref="F21">SUMPRODUCT((DATA_FACT!A$2:A$81&lt;=$B$3)*(DATA_FACT!B$2:B$81=B21)*(DATA_FACT!C$2:C$81=C21)*DATA_FACT!E$2:E$81)</f>
        <v>60</v>
      </c>
      <c r="G21" s="41">
        <f t="shared" ref="G21:G30" si="8">F21-E21</f>
        <v>-5</v>
      </c>
      <c r="H21" s="44">
        <f t="shared" ref="H21:H30" si="9">IFERROR(F21/E21,0)</f>
        <v>0.9230769231</v>
      </c>
      <c r="I21" s="57">
        <f t="shared" ref="I21:I30" si="10">IFERROR(F21/E21,0)</f>
        <v>0.9230769231</v>
      </c>
      <c r="J21" s="43" t="str">
        <f t="shared" ref="J21:J30" si="11">IF(E21=0,"—",IF(I21&gt;=1,"Опережение",IF(I21&gt;=0.95,"В графике","Отставание")))</f>
        <v>Отставание</v>
      </c>
    </row>
    <row r="22" ht="15.75" customHeight="1">
      <c r="A22" s="45">
        <f t="shared" ref="A22:D22" si="7">A9</f>
        <v>2</v>
      </c>
      <c r="B22" s="45" t="str">
        <f t="shared" si="7"/>
        <v>СП13</v>
      </c>
      <c r="C22" s="46" t="str">
        <f t="shared" si="7"/>
        <v>Монтаж брусьев полимерных композитных</v>
      </c>
      <c r="D22" s="45" t="str">
        <f t="shared" si="7"/>
        <v>шт.</v>
      </c>
      <c r="E22" s="47">
        <f t="array" ref="E22">SUMPRODUCT((DATA_PLAN!A$2:A$81&lt;=$B$3)*(DATA_PLAN!B$2:B$81=B22)*(DATA_PLAN!C$2:C$81=C22)*DATA_PLAN!E$2:E$81)</f>
        <v>165</v>
      </c>
      <c r="F22" s="47">
        <f t="array" ref="F22">SUMPRODUCT((DATA_FACT!A$2:A$81&lt;=$B$3)*(DATA_FACT!B$2:B$81=B22)*(DATA_FACT!C$2:C$81=C22)*DATA_FACT!E$2:E$81)</f>
        <v>155</v>
      </c>
      <c r="G22" s="45">
        <f t="shared" si="8"/>
        <v>-10</v>
      </c>
      <c r="H22" s="48">
        <f t="shared" si="9"/>
        <v>0.9393939394</v>
      </c>
      <c r="I22" s="58">
        <f t="shared" si="10"/>
        <v>0.9393939394</v>
      </c>
      <c r="J22" s="47" t="str">
        <f t="shared" si="11"/>
        <v>Отставание</v>
      </c>
    </row>
    <row r="23" ht="15.75" customHeight="1">
      <c r="A23" s="49">
        <f t="shared" ref="A23:D23" si="12">A10</f>
        <v>3</v>
      </c>
      <c r="B23" s="49" t="str">
        <f t="shared" si="12"/>
        <v>СП14</v>
      </c>
      <c r="C23" s="50" t="str">
        <f t="shared" si="12"/>
        <v>Монтаж брусьев полимерных композитных под переводной механизм (флюгарку)</v>
      </c>
      <c r="D23" s="49" t="str">
        <f t="shared" si="12"/>
        <v>шт.</v>
      </c>
      <c r="E23" s="51">
        <f t="array" ref="E23">SUMPRODUCT((DATA_PLAN!A$2:A$81&lt;=$B$3)*(DATA_PLAN!B$2:B$81=B23)*(DATA_PLAN!C$2:C$81=C23)*DATA_PLAN!E$2:E$81)</f>
        <v>28</v>
      </c>
      <c r="F23" s="51">
        <f t="array" ref="F23">SUMPRODUCT((DATA_FACT!A$2:A$81&lt;=$B$3)*(DATA_FACT!B$2:B$81=B23)*(DATA_FACT!C$2:C$81=C23)*DATA_FACT!E$2:E$81)</f>
        <v>24</v>
      </c>
      <c r="G23" s="49">
        <f t="shared" si="8"/>
        <v>-4</v>
      </c>
      <c r="H23" s="52">
        <f t="shared" si="9"/>
        <v>0.8571428571</v>
      </c>
      <c r="I23" s="59">
        <f t="shared" si="10"/>
        <v>0.8571428571</v>
      </c>
      <c r="J23" s="51" t="str">
        <f t="shared" si="11"/>
        <v>Отставание</v>
      </c>
    </row>
    <row r="24" ht="15.75" customHeight="1">
      <c r="A24" s="45">
        <f t="shared" ref="A24:D24" si="13">A11</f>
        <v>4</v>
      </c>
      <c r="B24" s="45" t="str">
        <f t="shared" si="13"/>
        <v>СП13</v>
      </c>
      <c r="C24" s="46" t="str">
        <f t="shared" si="13"/>
        <v>Устройство балластного основания из щебня</v>
      </c>
      <c r="D24" s="45" t="str">
        <f t="shared" si="13"/>
        <v>м³</v>
      </c>
      <c r="E24" s="47">
        <f t="array" ref="E24">SUMPRODUCT((DATA_PLAN!A$2:A$81&lt;=$B$3)*(DATA_PLAN!B$2:B$81=B24)*(DATA_PLAN!C$2:C$81=C24)*DATA_PLAN!E$2:E$81)</f>
        <v>44</v>
      </c>
      <c r="F24" s="47">
        <f t="array" ref="F24">SUMPRODUCT((DATA_FACT!A$2:A$81&lt;=$B$3)*(DATA_FACT!B$2:B$81=B24)*(DATA_FACT!C$2:C$81=C24)*DATA_FACT!E$2:E$81)</f>
        <v>36</v>
      </c>
      <c r="G24" s="45">
        <f t="shared" si="8"/>
        <v>-8</v>
      </c>
      <c r="H24" s="48">
        <f t="shared" si="9"/>
        <v>0.8181818182</v>
      </c>
      <c r="I24" s="58">
        <f t="shared" si="10"/>
        <v>0.8181818182</v>
      </c>
      <c r="J24" s="47" t="str">
        <f t="shared" si="11"/>
        <v>Отставание</v>
      </c>
    </row>
    <row r="25" ht="15.75" customHeight="1">
      <c r="A25" s="49">
        <f t="shared" ref="A25:D25" si="14">A12</f>
        <v>5</v>
      </c>
      <c r="B25" s="49" t="str">
        <f t="shared" si="14"/>
        <v>СП14</v>
      </c>
      <c r="C25" s="50" t="str">
        <f t="shared" si="14"/>
        <v>Монтаж брусьев полимерных композитных</v>
      </c>
      <c r="D25" s="49" t="str">
        <f t="shared" si="14"/>
        <v>шт.</v>
      </c>
      <c r="E25" s="51">
        <f t="array" ref="E25">SUMPRODUCT((DATA_PLAN!A$2:A$81&lt;=$B$3)*(DATA_PLAN!B$2:B$81=B25)*(DATA_PLAN!C$2:C$81=C25)*DATA_PLAN!E$2:E$81)</f>
        <v>144</v>
      </c>
      <c r="F25" s="51">
        <f t="array" ref="F25">SUMPRODUCT((DATA_FACT!A$2:A$81&lt;=$B$3)*(DATA_FACT!B$2:B$81=B25)*(DATA_FACT!C$2:C$81=C25)*DATA_FACT!E$2:E$81)</f>
        <v>134</v>
      </c>
      <c r="G25" s="49">
        <f t="shared" si="8"/>
        <v>-10</v>
      </c>
      <c r="H25" s="52">
        <f t="shared" si="9"/>
        <v>0.9305555556</v>
      </c>
      <c r="I25" s="59">
        <f t="shared" si="10"/>
        <v>0.9305555556</v>
      </c>
      <c r="J25" s="51" t="str">
        <f t="shared" si="11"/>
        <v>Отставание</v>
      </c>
    </row>
    <row r="26" ht="15.75" customHeight="1">
      <c r="A26" s="45">
        <f t="shared" ref="A26:D26" si="15">A13</f>
        <v>6</v>
      </c>
      <c r="B26" s="45" t="str">
        <f t="shared" si="15"/>
        <v>СП13</v>
      </c>
      <c r="C26" s="46" t="str">
        <f t="shared" si="15"/>
        <v>Монтаж брусьев полимерных композитных под переводной механизм (флюгарку)</v>
      </c>
      <c r="D26" s="45" t="str">
        <f t="shared" si="15"/>
        <v>шт.</v>
      </c>
      <c r="E26" s="47">
        <f t="array" ref="E26">SUMPRODUCT((DATA_PLAN!A$2:A$81&lt;=$B$3)*(DATA_PLAN!B$2:B$81=B26)*(DATA_PLAN!C$2:C$81=C26)*DATA_PLAN!E$2:E$81)</f>
        <v>22</v>
      </c>
      <c r="F26" s="47">
        <f t="array" ref="F26">SUMPRODUCT((DATA_FACT!A$2:A$81&lt;=$B$3)*(DATA_FACT!B$2:B$81=B26)*(DATA_FACT!C$2:C$81=C26)*DATA_FACT!E$2:E$81)</f>
        <v>18</v>
      </c>
      <c r="G26" s="45">
        <f t="shared" si="8"/>
        <v>-4</v>
      </c>
      <c r="H26" s="48">
        <f t="shared" si="9"/>
        <v>0.8181818182</v>
      </c>
      <c r="I26" s="58">
        <f t="shared" si="10"/>
        <v>0.8181818182</v>
      </c>
      <c r="J26" s="47" t="str">
        <f t="shared" si="11"/>
        <v>Отставание</v>
      </c>
    </row>
    <row r="27" ht="15.75" customHeight="1">
      <c r="A27" s="49">
        <f t="shared" ref="A27:D27" si="16">A14</f>
        <v>7</v>
      </c>
      <c r="B27" s="49" t="str">
        <f t="shared" si="16"/>
        <v>СП13</v>
      </c>
      <c r="C27" s="50" t="str">
        <f t="shared" si="16"/>
        <v>Монтаж и сборка стрелочного перевода</v>
      </c>
      <c r="D27" s="49" t="str">
        <f t="shared" si="16"/>
        <v>компл.</v>
      </c>
      <c r="E27" s="51">
        <f t="array" ref="E27">SUMPRODUCT((DATA_PLAN!A$2:A$81&lt;=$B$3)*(DATA_PLAN!B$2:B$81=B27)*(DATA_PLAN!C$2:C$81=C27)*DATA_PLAN!E$2:E$81)</f>
        <v>1</v>
      </c>
      <c r="F27" s="51">
        <f t="array" ref="F27">SUMPRODUCT((DATA_FACT!A$2:A$81&lt;=$B$3)*(DATA_FACT!B$2:B$81=B27)*(DATA_FACT!C$2:C$81=C27)*DATA_FACT!E$2:E$81)</f>
        <v>1</v>
      </c>
      <c r="G27" s="49">
        <f t="shared" si="8"/>
        <v>0</v>
      </c>
      <c r="H27" s="52">
        <f t="shared" si="9"/>
        <v>1</v>
      </c>
      <c r="I27" s="59">
        <f t="shared" si="10"/>
        <v>1</v>
      </c>
      <c r="J27" s="51" t="str">
        <f t="shared" si="11"/>
        <v>Опережение</v>
      </c>
    </row>
    <row r="28" ht="15.75" customHeight="1">
      <c r="A28" s="45">
        <f t="shared" ref="A28:D28" si="17">A15</f>
        <v>8</v>
      </c>
      <c r="B28" s="45" t="str">
        <f t="shared" si="17"/>
        <v>СП14</v>
      </c>
      <c r="C28" s="46" t="str">
        <f t="shared" si="17"/>
        <v>Сверление отверстий и монтаж переходных накладок Р65/Р50</v>
      </c>
      <c r="D28" s="45" t="str">
        <f t="shared" si="17"/>
        <v>#N/A</v>
      </c>
      <c r="E28" s="47">
        <f t="array" ref="E28">SUMPRODUCT((DATA_PLAN!A$2:A$81&lt;=$B$3)*(DATA_PLAN!B$2:B$81=B28)*(DATA_PLAN!C$2:C$81=C28)*DATA_PLAN!E$2:E$81)</f>
        <v>0</v>
      </c>
      <c r="F28" s="47">
        <f t="array" ref="F28">SUMPRODUCT((DATA_FACT!A$2:A$81&lt;=$B$3)*(DATA_FACT!B$2:B$81=B28)*(DATA_FACT!C$2:C$81=C28)*DATA_FACT!E$2:E$81)</f>
        <v>0</v>
      </c>
      <c r="G28" s="45">
        <f t="shared" si="8"/>
        <v>0</v>
      </c>
      <c r="H28" s="48">
        <f t="shared" si="9"/>
        <v>0</v>
      </c>
      <c r="I28" s="58">
        <f t="shared" si="10"/>
        <v>0</v>
      </c>
      <c r="J28" s="47" t="str">
        <f t="shared" si="11"/>
        <v>—</v>
      </c>
    </row>
    <row r="29" ht="15.75" customHeight="1">
      <c r="A29" s="49">
        <f t="shared" ref="A29:D29" si="18">A16</f>
        <v>9</v>
      </c>
      <c r="B29" s="49" t="str">
        <f t="shared" si="18"/>
        <v>СП13</v>
      </c>
      <c r="C29" s="50" t="str">
        <f t="shared" si="18"/>
        <v>Монтаж и сборка стрелочного перевода</v>
      </c>
      <c r="D29" s="49" t="str">
        <f t="shared" si="18"/>
        <v>компл.</v>
      </c>
      <c r="E29" s="51">
        <f t="array" ref="E29">SUMPRODUCT((DATA_PLAN!A$2:A$81&lt;=$B$3)*(DATA_PLAN!B$2:B$81=B29)*(DATA_PLAN!C$2:C$81=C29)*DATA_PLAN!E$2:E$81)</f>
        <v>1</v>
      </c>
      <c r="F29" s="51">
        <f t="array" ref="F29">SUMPRODUCT((DATA_FACT!A$2:A$81&lt;=$B$3)*(DATA_FACT!B$2:B$81=B29)*(DATA_FACT!C$2:C$81=C29)*DATA_FACT!E$2:E$81)</f>
        <v>1</v>
      </c>
      <c r="G29" s="49">
        <f t="shared" si="8"/>
        <v>0</v>
      </c>
      <c r="H29" s="52">
        <f t="shared" si="9"/>
        <v>1</v>
      </c>
      <c r="I29" s="59">
        <f t="shared" si="10"/>
        <v>1</v>
      </c>
      <c r="J29" s="51" t="str">
        <f t="shared" si="11"/>
        <v>Опережение</v>
      </c>
    </row>
    <row r="30" ht="15.75" customHeight="1">
      <c r="A30" s="53">
        <f t="shared" ref="A30:D30" si="19">A17</f>
        <v>10</v>
      </c>
      <c r="B30" s="53" t="str">
        <f t="shared" si="19"/>
        <v>СП14</v>
      </c>
      <c r="C30" s="54" t="str">
        <f t="shared" si="19"/>
        <v>Монтаж переводного механизма (флюгарки)</v>
      </c>
      <c r="D30" s="53" t="str">
        <f t="shared" si="19"/>
        <v>шт.</v>
      </c>
      <c r="E30" s="55">
        <f t="array" ref="E30">SUMPRODUCT((DATA_PLAN!A$2:A$81&lt;=$B$3)*(DATA_PLAN!B$2:B$81=B30)*(DATA_PLAN!C$2:C$81=C30)*DATA_PLAN!E$2:E$81)</f>
        <v>10</v>
      </c>
      <c r="F30" s="55">
        <f t="array" ref="F30">SUMPRODUCT((DATA_FACT!A$2:A$81&lt;=$B$3)*(DATA_FACT!B$2:B$81=B30)*(DATA_FACT!C$2:C$81=C30)*DATA_FACT!E$2:E$81)</f>
        <v>7</v>
      </c>
      <c r="G30" s="53">
        <f t="shared" si="8"/>
        <v>-3</v>
      </c>
      <c r="H30" s="56">
        <f t="shared" si="9"/>
        <v>0.7</v>
      </c>
      <c r="I30" s="60">
        <f t="shared" si="10"/>
        <v>0.7</v>
      </c>
      <c r="J30" s="55" t="str">
        <f t="shared" si="11"/>
        <v>Отставание</v>
      </c>
    </row>
    <row r="31" ht="7.5" customHeight="1"/>
    <row r="32" ht="15.75" customHeight="1">
      <c r="A32" s="38" t="s">
        <v>68</v>
      </c>
      <c r="B32" s="39"/>
      <c r="C32" s="39"/>
      <c r="D32" s="39"/>
      <c r="E32" s="39"/>
      <c r="F32" s="39"/>
      <c r="G32" s="39"/>
      <c r="H32" s="39"/>
      <c r="I32" s="39"/>
      <c r="J32" s="39"/>
    </row>
    <row r="33" ht="15.75" customHeight="1">
      <c r="A33" s="40" t="s">
        <v>56</v>
      </c>
      <c r="B33" s="40" t="s">
        <v>1</v>
      </c>
      <c r="C33" s="40" t="s">
        <v>2</v>
      </c>
      <c r="D33" s="40" t="s">
        <v>57</v>
      </c>
      <c r="E33" s="40" t="s">
        <v>69</v>
      </c>
      <c r="F33" s="40" t="s">
        <v>70</v>
      </c>
      <c r="G33" s="40" t="s">
        <v>71</v>
      </c>
      <c r="H33" s="40" t="s">
        <v>72</v>
      </c>
      <c r="I33" s="40" t="s">
        <v>73</v>
      </c>
      <c r="J33" s="40" t="s">
        <v>63</v>
      </c>
    </row>
    <row r="34" ht="15.75" customHeight="1">
      <c r="A34" s="41">
        <f t="shared" ref="A34:D34" si="20">A8</f>
        <v>1</v>
      </c>
      <c r="B34" s="41" t="str">
        <f t="shared" si="20"/>
        <v>СП14</v>
      </c>
      <c r="C34" s="42" t="str">
        <f t="shared" si="20"/>
        <v>Устройство балластного основания из щебня</v>
      </c>
      <c r="D34" s="41" t="str">
        <f t="shared" si="20"/>
        <v>м³</v>
      </c>
      <c r="E34" s="43">
        <f t="array" ref="E34">SUMPRODUCT((DATA_PLAN!B$2:B$81=B34)*(DATA_PLAN!C$2:C$81=C34)*DATA_PLAN!E$2:E$81)</f>
        <v>112</v>
      </c>
      <c r="F34" s="43">
        <f t="array" ref="F34">SUMPRODUCT((DATA_FACT!B$2:B$81=B34)*(DATA_FACT!C$2:C$81=C34)*(DATA_FACT!H$2:H$81="Подтверждено")*DATA_FACT!E$2:E$81)</f>
        <v>103</v>
      </c>
      <c r="G34" s="41">
        <f t="array" ref="G34">SUMPRODUCT((DATA_FACT!B$2:B$81=B34)*(DATA_FACT!C$2:C$81=C34)*(DATA_FACT!H$2:H$81="Не подтверждено")*DATA_FACT!E$2:E$81)</f>
        <v>0</v>
      </c>
      <c r="H34" s="61">
        <f t="shared" ref="H34:H43" si="22">IFERROR(F34/E34,0)</f>
        <v>0.9196428571</v>
      </c>
      <c r="I34" s="41">
        <f t="shared" ref="I34:I43" si="23">E34-F34</f>
        <v>9</v>
      </c>
      <c r="J34" s="43" t="str">
        <f t="shared" ref="J34:J43" si="24">IF(H34&gt;=0.95,"Готово",IF(H34&gt;=0.5,"В работе","Начало"))</f>
        <v>В работе</v>
      </c>
    </row>
    <row r="35" ht="15.75" customHeight="1">
      <c r="A35" s="45">
        <f t="shared" ref="A35:D35" si="21">A9</f>
        <v>2</v>
      </c>
      <c r="B35" s="45" t="str">
        <f t="shared" si="21"/>
        <v>СП13</v>
      </c>
      <c r="C35" s="46" t="str">
        <f t="shared" si="21"/>
        <v>Монтаж брусьев полимерных композитных</v>
      </c>
      <c r="D35" s="45" t="str">
        <f t="shared" si="21"/>
        <v>шт.</v>
      </c>
      <c r="E35" s="47">
        <f t="array" ref="E35">SUMPRODUCT((DATA_PLAN!B$2:B$81=B35)*(DATA_PLAN!C$2:C$81=C35)*DATA_PLAN!E$2:E$81)</f>
        <v>293</v>
      </c>
      <c r="F35" s="47">
        <f t="array" ref="F35">SUMPRODUCT((DATA_FACT!B$2:B$81=B35)*(DATA_FACT!C$2:C$81=C35)*(DATA_FACT!H$2:H$81="Подтверждено")*DATA_FACT!E$2:E$81)</f>
        <v>247</v>
      </c>
      <c r="G35" s="45">
        <f t="array" ref="G35">SUMPRODUCT((DATA_FACT!B$2:B$81=B35)*(DATA_FACT!C$2:C$81=C35)*(DATA_FACT!H$2:H$81="Не подтверждено")*DATA_FACT!E$2:E$81)</f>
        <v>28</v>
      </c>
      <c r="H35" s="62">
        <f t="shared" si="22"/>
        <v>0.843003413</v>
      </c>
      <c r="I35" s="45">
        <f t="shared" si="23"/>
        <v>46</v>
      </c>
      <c r="J35" s="47" t="str">
        <f t="shared" si="24"/>
        <v>В работе</v>
      </c>
    </row>
    <row r="36" ht="15.75" customHeight="1">
      <c r="A36" s="49">
        <f t="shared" ref="A36:D36" si="25">A10</f>
        <v>3</v>
      </c>
      <c r="B36" s="49" t="str">
        <f t="shared" si="25"/>
        <v>СП14</v>
      </c>
      <c r="C36" s="50" t="str">
        <f t="shared" si="25"/>
        <v>Монтаж брусьев полимерных композитных под переводной механизм (флюгарку)</v>
      </c>
      <c r="D36" s="49" t="str">
        <f t="shared" si="25"/>
        <v>шт.</v>
      </c>
      <c r="E36" s="51">
        <f t="array" ref="E36">SUMPRODUCT((DATA_PLAN!B$2:B$81=B36)*(DATA_PLAN!C$2:C$81=C36)*DATA_PLAN!E$2:E$81)</f>
        <v>48</v>
      </c>
      <c r="F36" s="51">
        <f t="array" ref="F36">SUMPRODUCT((DATA_FACT!B$2:B$81=B36)*(DATA_FACT!C$2:C$81=C36)*(DATA_FACT!H$2:H$81="Подтверждено")*DATA_FACT!E$2:E$81)</f>
        <v>35</v>
      </c>
      <c r="G36" s="49">
        <f t="array" ref="G36">SUMPRODUCT((DATA_FACT!B$2:B$81=B36)*(DATA_FACT!C$2:C$81=C36)*(DATA_FACT!H$2:H$81="Не подтверждено")*DATA_FACT!E$2:E$81)</f>
        <v>6</v>
      </c>
      <c r="H36" s="63">
        <f t="shared" si="22"/>
        <v>0.7291666667</v>
      </c>
      <c r="I36" s="49">
        <f t="shared" si="23"/>
        <v>13</v>
      </c>
      <c r="J36" s="51" t="str">
        <f t="shared" si="24"/>
        <v>В работе</v>
      </c>
    </row>
    <row r="37" ht="15.75" customHeight="1">
      <c r="A37" s="45">
        <f t="shared" ref="A37:D37" si="26">A11</f>
        <v>4</v>
      </c>
      <c r="B37" s="45" t="str">
        <f t="shared" si="26"/>
        <v>СП13</v>
      </c>
      <c r="C37" s="46" t="str">
        <f t="shared" si="26"/>
        <v>Устройство балластного основания из щебня</v>
      </c>
      <c r="D37" s="45" t="str">
        <f t="shared" si="26"/>
        <v>м³</v>
      </c>
      <c r="E37" s="47">
        <f t="array" ref="E37">SUMPRODUCT((DATA_PLAN!B$2:B$81=B37)*(DATA_PLAN!C$2:C$81=C37)*DATA_PLAN!E$2:E$81)</f>
        <v>77</v>
      </c>
      <c r="F37" s="47">
        <f t="array" ref="F37">SUMPRODUCT((DATA_FACT!B$2:B$81=B37)*(DATA_FACT!C$2:C$81=C37)*(DATA_FACT!H$2:H$81="Подтверждено")*DATA_FACT!E$2:E$81)</f>
        <v>52</v>
      </c>
      <c r="G37" s="45">
        <f t="array" ref="G37">SUMPRODUCT((DATA_FACT!B$2:B$81=B37)*(DATA_FACT!C$2:C$81=C37)*(DATA_FACT!H$2:H$81="Не подтверждено")*DATA_FACT!E$2:E$81)</f>
        <v>11</v>
      </c>
      <c r="H37" s="62">
        <f t="shared" si="22"/>
        <v>0.6753246753</v>
      </c>
      <c r="I37" s="45">
        <f t="shared" si="23"/>
        <v>25</v>
      </c>
      <c r="J37" s="47" t="str">
        <f t="shared" si="24"/>
        <v>В работе</v>
      </c>
    </row>
    <row r="38" ht="15.75" customHeight="1">
      <c r="A38" s="49">
        <f t="shared" ref="A38:D38" si="27">A12</f>
        <v>5</v>
      </c>
      <c r="B38" s="49" t="str">
        <f t="shared" si="27"/>
        <v>СП14</v>
      </c>
      <c r="C38" s="50" t="str">
        <f t="shared" si="27"/>
        <v>Монтаж брусьев полимерных композитных</v>
      </c>
      <c r="D38" s="49" t="str">
        <f t="shared" si="27"/>
        <v>шт.</v>
      </c>
      <c r="E38" s="51">
        <f t="array" ref="E38">SUMPRODUCT((DATA_PLAN!B$2:B$81=B38)*(DATA_PLAN!C$2:C$81=C38)*DATA_PLAN!E$2:E$81)</f>
        <v>254</v>
      </c>
      <c r="F38" s="51">
        <f t="array" ref="F38">SUMPRODUCT((DATA_FACT!B$2:B$81=B38)*(DATA_FACT!C$2:C$81=C38)*(DATA_FACT!H$2:H$81="Подтверждено")*DATA_FACT!E$2:E$81)</f>
        <v>203</v>
      </c>
      <c r="G38" s="49">
        <f t="array" ref="G38">SUMPRODUCT((DATA_FACT!B$2:B$81=B38)*(DATA_FACT!C$2:C$81=C38)*(DATA_FACT!H$2:H$81="Не подтверждено")*DATA_FACT!E$2:E$81)</f>
        <v>33</v>
      </c>
      <c r="H38" s="63">
        <f t="shared" si="22"/>
        <v>0.7992125984</v>
      </c>
      <c r="I38" s="49">
        <f t="shared" si="23"/>
        <v>51</v>
      </c>
      <c r="J38" s="51" t="str">
        <f t="shared" si="24"/>
        <v>В работе</v>
      </c>
    </row>
    <row r="39" ht="15.75" customHeight="1">
      <c r="A39" s="45">
        <f t="shared" ref="A39:D39" si="28">A13</f>
        <v>6</v>
      </c>
      <c r="B39" s="45" t="str">
        <f t="shared" si="28"/>
        <v>СП13</v>
      </c>
      <c r="C39" s="46" t="str">
        <f t="shared" si="28"/>
        <v>Монтаж брусьев полимерных композитных под переводной механизм (флюгарку)</v>
      </c>
      <c r="D39" s="45" t="str">
        <f t="shared" si="28"/>
        <v>шт.</v>
      </c>
      <c r="E39" s="47">
        <f t="array" ref="E39">SUMPRODUCT((DATA_PLAN!B$2:B$81=B39)*(DATA_PLAN!C$2:C$81=C39)*DATA_PLAN!E$2:E$81)</f>
        <v>39</v>
      </c>
      <c r="F39" s="47">
        <f t="array" ref="F39">SUMPRODUCT((DATA_FACT!B$2:B$81=B39)*(DATA_FACT!C$2:C$81=C39)*(DATA_FACT!H$2:H$81="Подтверждено")*DATA_FACT!E$2:E$81)</f>
        <v>29</v>
      </c>
      <c r="G39" s="45">
        <f t="array" ref="G39">SUMPRODUCT((DATA_FACT!B$2:B$81=B39)*(DATA_FACT!C$2:C$81=C39)*(DATA_FACT!H$2:H$81="Не подтверждено")*DATA_FACT!E$2:E$81)</f>
        <v>3</v>
      </c>
      <c r="H39" s="62">
        <f t="shared" si="22"/>
        <v>0.7435897436</v>
      </c>
      <c r="I39" s="45">
        <f t="shared" si="23"/>
        <v>10</v>
      </c>
      <c r="J39" s="47" t="str">
        <f t="shared" si="24"/>
        <v>В работе</v>
      </c>
    </row>
    <row r="40" ht="15.75" customHeight="1">
      <c r="A40" s="49">
        <f t="shared" ref="A40:D40" si="29">A14</f>
        <v>7</v>
      </c>
      <c r="B40" s="49" t="str">
        <f t="shared" si="29"/>
        <v>СП13</v>
      </c>
      <c r="C40" s="50" t="str">
        <f t="shared" si="29"/>
        <v>Монтаж и сборка стрелочного перевода</v>
      </c>
      <c r="D40" s="49" t="str">
        <f t="shared" si="29"/>
        <v>компл.</v>
      </c>
      <c r="E40" s="51">
        <f t="array" ref="E40">SUMPRODUCT((DATA_PLAN!B$2:B$81=B40)*(DATA_PLAN!C$2:C$81=C40)*DATA_PLAN!E$2:E$81)</f>
        <v>2</v>
      </c>
      <c r="F40" s="51">
        <f t="array" ref="F40">SUMPRODUCT((DATA_FACT!B$2:B$81=B40)*(DATA_FACT!C$2:C$81=C40)*(DATA_FACT!H$2:H$81="Подтверждено")*DATA_FACT!E$2:E$81)</f>
        <v>2</v>
      </c>
      <c r="G40" s="49">
        <f t="array" ref="G40">SUMPRODUCT((DATA_FACT!B$2:B$81=B40)*(DATA_FACT!C$2:C$81=C40)*(DATA_FACT!H$2:H$81="Не подтверждено")*DATA_FACT!E$2:E$81)</f>
        <v>0</v>
      </c>
      <c r="H40" s="63">
        <f t="shared" si="22"/>
        <v>1</v>
      </c>
      <c r="I40" s="49">
        <f t="shared" si="23"/>
        <v>0</v>
      </c>
      <c r="J40" s="51" t="str">
        <f t="shared" si="24"/>
        <v>Готово</v>
      </c>
    </row>
    <row r="41" ht="15.75" customHeight="1">
      <c r="A41" s="45">
        <f t="shared" ref="A41:D41" si="30">A15</f>
        <v>8</v>
      </c>
      <c r="B41" s="45" t="str">
        <f t="shared" si="30"/>
        <v>СП14</v>
      </c>
      <c r="C41" s="46" t="str">
        <f t="shared" si="30"/>
        <v>Сверление отверстий и монтаж переходных накладок Р65/Р50</v>
      </c>
      <c r="D41" s="45" t="str">
        <f t="shared" si="30"/>
        <v>#N/A</v>
      </c>
      <c r="E41" s="47">
        <f t="array" ref="E41">SUMPRODUCT((DATA_PLAN!B$2:B$81=B41)*(DATA_PLAN!C$2:C$81=C41)*DATA_PLAN!E$2:E$81)</f>
        <v>0</v>
      </c>
      <c r="F41" s="47">
        <f t="array" ref="F41">SUMPRODUCT((DATA_FACT!B$2:B$81=B41)*(DATA_FACT!C$2:C$81=C41)*(DATA_FACT!H$2:H$81="Подтверждено")*DATA_FACT!E$2:E$81)</f>
        <v>0</v>
      </c>
      <c r="G41" s="45">
        <f t="array" ref="G41">SUMPRODUCT((DATA_FACT!B$2:B$81=B41)*(DATA_FACT!C$2:C$81=C41)*(DATA_FACT!H$2:H$81="Не подтверждено")*DATA_FACT!E$2:E$81)</f>
        <v>0</v>
      </c>
      <c r="H41" s="62">
        <f t="shared" si="22"/>
        <v>0</v>
      </c>
      <c r="I41" s="45">
        <f t="shared" si="23"/>
        <v>0</v>
      </c>
      <c r="J41" s="47" t="str">
        <f t="shared" si="24"/>
        <v>Начало</v>
      </c>
    </row>
    <row r="42" ht="15.75" customHeight="1">
      <c r="A42" s="49">
        <f t="shared" ref="A42:D42" si="31">A16</f>
        <v>9</v>
      </c>
      <c r="B42" s="49" t="str">
        <f t="shared" si="31"/>
        <v>СП13</v>
      </c>
      <c r="C42" s="50" t="str">
        <f t="shared" si="31"/>
        <v>Монтаж и сборка стрелочного перевода</v>
      </c>
      <c r="D42" s="49" t="str">
        <f t="shared" si="31"/>
        <v>компл.</v>
      </c>
      <c r="E42" s="51">
        <f t="array" ref="E42">SUMPRODUCT((DATA_PLAN!B$2:B$81=B42)*(DATA_PLAN!C$2:C$81=C42)*DATA_PLAN!E$2:E$81)</f>
        <v>2</v>
      </c>
      <c r="F42" s="51">
        <f t="array" ref="F42">SUMPRODUCT((DATA_FACT!B$2:B$81=B42)*(DATA_FACT!C$2:C$81=C42)*(DATA_FACT!H$2:H$81="Подтверждено")*DATA_FACT!E$2:E$81)</f>
        <v>2</v>
      </c>
      <c r="G42" s="49">
        <f t="array" ref="G42">SUMPRODUCT((DATA_FACT!B$2:B$81=B42)*(DATA_FACT!C$2:C$81=C42)*(DATA_FACT!H$2:H$81="Не подтверждено")*DATA_FACT!E$2:E$81)</f>
        <v>0</v>
      </c>
      <c r="H42" s="63">
        <f t="shared" si="22"/>
        <v>1</v>
      </c>
      <c r="I42" s="49">
        <f t="shared" si="23"/>
        <v>0</v>
      </c>
      <c r="J42" s="51" t="str">
        <f t="shared" si="24"/>
        <v>Готово</v>
      </c>
    </row>
    <row r="43" ht="15.75" customHeight="1">
      <c r="A43" s="53">
        <f t="shared" ref="A43:D43" si="32">A17</f>
        <v>10</v>
      </c>
      <c r="B43" s="53" t="str">
        <f t="shared" si="32"/>
        <v>СП14</v>
      </c>
      <c r="C43" s="54" t="str">
        <f t="shared" si="32"/>
        <v>Монтаж переводного механизма (флюгарки)</v>
      </c>
      <c r="D43" s="53" t="str">
        <f t="shared" si="32"/>
        <v>шт.</v>
      </c>
      <c r="E43" s="55">
        <f t="array" ref="E43">SUMPRODUCT((DATA_PLAN!B$2:B$81=B43)*(DATA_PLAN!C$2:C$81=C43)*DATA_PLAN!E$2:E$81)</f>
        <v>18</v>
      </c>
      <c r="F43" s="55">
        <f t="array" ref="F43">SUMPRODUCT((DATA_FACT!B$2:B$81=B43)*(DATA_FACT!C$2:C$81=C43)*(DATA_FACT!H$2:H$81="Подтверждено")*DATA_FACT!E$2:E$81)</f>
        <v>9</v>
      </c>
      <c r="G43" s="53">
        <f t="array" ref="G43">SUMPRODUCT((DATA_FACT!B$2:B$81=B43)*(DATA_FACT!C$2:C$81=C43)*(DATA_FACT!H$2:H$81="Не подтверждено")*DATA_FACT!E$2:E$81)</f>
        <v>3</v>
      </c>
      <c r="H43" s="64">
        <f t="shared" si="22"/>
        <v>0.5</v>
      </c>
      <c r="I43" s="53">
        <f t="shared" si="23"/>
        <v>9</v>
      </c>
      <c r="J43" s="55" t="str">
        <f t="shared" si="24"/>
        <v>В работе</v>
      </c>
    </row>
    <row r="44" ht="7.5" customHeight="1"/>
    <row r="45" ht="15.75" customHeight="1">
      <c r="A45" s="38" t="s">
        <v>74</v>
      </c>
      <c r="B45" s="39"/>
      <c r="C45" s="39"/>
      <c r="D45" s="39"/>
      <c r="E45" s="39"/>
      <c r="F45" s="39"/>
      <c r="G45" s="39"/>
      <c r="H45" s="39"/>
      <c r="I45" s="39"/>
      <c r="J45" s="39"/>
    </row>
    <row r="46" ht="15.75" customHeight="1">
      <c r="A46" s="40" t="s">
        <v>56</v>
      </c>
      <c r="B46" s="40" t="s">
        <v>1</v>
      </c>
      <c r="C46" s="40" t="s">
        <v>2</v>
      </c>
      <c r="D46" s="40" t="s">
        <v>48</v>
      </c>
      <c r="E46" s="40" t="s">
        <v>75</v>
      </c>
      <c r="F46" s="40" t="s">
        <v>73</v>
      </c>
      <c r="G46" s="40" t="s">
        <v>76</v>
      </c>
      <c r="H46" s="40" t="s">
        <v>77</v>
      </c>
      <c r="I46" s="40" t="s">
        <v>78</v>
      </c>
      <c r="J46" s="40" t="s">
        <v>63</v>
      </c>
    </row>
    <row r="47" ht="15.75" customHeight="1">
      <c r="A47" s="41">
        <f t="shared" ref="A47:C47" si="33">A8</f>
        <v>1</v>
      </c>
      <c r="B47" s="41" t="str">
        <f t="shared" si="33"/>
        <v>СП14</v>
      </c>
      <c r="C47" s="42" t="str">
        <f t="shared" si="33"/>
        <v>Устройство балластного основания из щебня</v>
      </c>
      <c r="D47" s="65">
        <f t="shared" ref="D47:D56" si="35">IFERROR(F21/E21,0)</f>
        <v>0.9230769231</v>
      </c>
      <c r="E47" s="66">
        <f t="array" ref="E47">IFERROR(SUMPRODUCT((DATA_FACT!B$2:B$81=B47)*(DATA_FACT!C$2:C$81=C47)*DATA_FACT!E$2:E$81)/I47,0)</f>
        <v>34.33333333</v>
      </c>
      <c r="F47" s="41">
        <f t="array" ref="F47">SUMPRODUCT((DATA_PLAN!B$2:B$81=B47)*(DATA_PLAN!C$2:C$81=C47)*DATA_PLAN!E$2:E$81)-SUMPRODUCT((DATA_FACT!B$2:B$81=B47)*(DATA_FACT!C$2:C$81=C47)*(DATA_FACT!H$2:H$81="Подтверждено")*DATA_FACT!E$2:E$81)</f>
        <v>9</v>
      </c>
      <c r="G47" s="41">
        <f t="shared" ref="G47:G56" si="36">IFERROR(ROUNDUP(F47/E47,0),0)</f>
        <v>1</v>
      </c>
      <c r="H47" s="67">
        <f t="shared" ref="H47:H56" si="37">IF(F47&lt;=0,"Завершено",$B$3+G47)</f>
        <v>46084</v>
      </c>
      <c r="I47" s="41">
        <f>NETWORKDAYS(MIN(DATA_PLAN!A$2:A$81),$B$3)</f>
        <v>3</v>
      </c>
      <c r="J47" s="43" t="str">
        <f t="shared" ref="J47:J56" si="38">IF(D47&gt;=1,"В графике",IF(D47&gt;=0.9,"Внимание","Критично"))</f>
        <v>Внимание</v>
      </c>
    </row>
    <row r="48" ht="15.75" customHeight="1">
      <c r="A48" s="45">
        <f t="shared" ref="A48:C48" si="34">A9</f>
        <v>2</v>
      </c>
      <c r="B48" s="45" t="str">
        <f t="shared" si="34"/>
        <v>СП13</v>
      </c>
      <c r="C48" s="46" t="str">
        <f t="shared" si="34"/>
        <v>Монтаж брусьев полимерных композитных</v>
      </c>
      <c r="D48" s="68">
        <f t="shared" si="35"/>
        <v>0.9393939394</v>
      </c>
      <c r="E48" s="69">
        <f t="array" ref="E48">IFERROR(SUMPRODUCT((DATA_FACT!B$2:B$81=B48)*(DATA_FACT!C$2:C$81=C48)*DATA_FACT!E$2:E$81)/I48,0)</f>
        <v>91.66666667</v>
      </c>
      <c r="F48" s="45">
        <f t="array" ref="F48">SUMPRODUCT((DATA_PLAN!B$2:B$81=B48)*(DATA_PLAN!C$2:C$81=C48)*DATA_PLAN!E$2:E$81)-SUMPRODUCT((DATA_FACT!B$2:B$81=B48)*(DATA_FACT!C$2:C$81=C48)*(DATA_FACT!H$2:H$81="Подтверждено")*DATA_FACT!E$2:E$81)</f>
        <v>46</v>
      </c>
      <c r="G48" s="45">
        <f t="shared" si="36"/>
        <v>1</v>
      </c>
      <c r="H48" s="70">
        <f t="shared" si="37"/>
        <v>46084</v>
      </c>
      <c r="I48" s="45">
        <f>NETWORKDAYS(MIN(DATA_PLAN!A$2:A$81),$B$3)</f>
        <v>3</v>
      </c>
      <c r="J48" s="47" t="str">
        <f t="shared" si="38"/>
        <v>Внимание</v>
      </c>
    </row>
    <row r="49" ht="15.75" customHeight="1">
      <c r="A49" s="49">
        <f t="shared" ref="A49:C49" si="39">A10</f>
        <v>3</v>
      </c>
      <c r="B49" s="49" t="str">
        <f t="shared" si="39"/>
        <v>СП14</v>
      </c>
      <c r="C49" s="50" t="str">
        <f t="shared" si="39"/>
        <v>Монтаж брусьев полимерных композитных под переводной механизм (флюгарку)</v>
      </c>
      <c r="D49" s="71">
        <f t="shared" si="35"/>
        <v>0.8571428571</v>
      </c>
      <c r="E49" s="72">
        <f t="array" ref="E49">IFERROR(SUMPRODUCT((DATA_FACT!B$2:B$81=B49)*(DATA_FACT!C$2:C$81=C49)*DATA_FACT!E$2:E$81)/I49,0)</f>
        <v>13.66666667</v>
      </c>
      <c r="F49" s="49">
        <f t="array" ref="F49">SUMPRODUCT((DATA_PLAN!B$2:B$81=B49)*(DATA_PLAN!C$2:C$81=C49)*DATA_PLAN!E$2:E$81)-SUMPRODUCT((DATA_FACT!B$2:B$81=B49)*(DATA_FACT!C$2:C$81=C49)*(DATA_FACT!H$2:H$81="Подтверждено")*DATA_FACT!E$2:E$81)</f>
        <v>13</v>
      </c>
      <c r="G49" s="49">
        <f t="shared" si="36"/>
        <v>1</v>
      </c>
      <c r="H49" s="73">
        <f t="shared" si="37"/>
        <v>46084</v>
      </c>
      <c r="I49" s="49">
        <f>NETWORKDAYS(MIN(DATA_PLAN!A$2:A$81),$B$3)</f>
        <v>3</v>
      </c>
      <c r="J49" s="51" t="str">
        <f t="shared" si="38"/>
        <v>Критично</v>
      </c>
    </row>
    <row r="50" ht="15.75" customHeight="1">
      <c r="A50" s="45">
        <f t="shared" ref="A50:C50" si="40">A11</f>
        <v>4</v>
      </c>
      <c r="B50" s="45" t="str">
        <f t="shared" si="40"/>
        <v>СП13</v>
      </c>
      <c r="C50" s="46" t="str">
        <f t="shared" si="40"/>
        <v>Устройство балластного основания из щебня</v>
      </c>
      <c r="D50" s="68">
        <f t="shared" si="35"/>
        <v>0.8181818182</v>
      </c>
      <c r="E50" s="69">
        <f t="array" ref="E50">IFERROR(SUMPRODUCT((DATA_FACT!B$2:B$81=B50)*(DATA_FACT!C$2:C$81=C50)*DATA_FACT!E$2:E$81)/I50,0)</f>
        <v>21</v>
      </c>
      <c r="F50" s="45">
        <f t="array" ref="F50">SUMPRODUCT((DATA_PLAN!B$2:B$81=B50)*(DATA_PLAN!C$2:C$81=C50)*DATA_PLAN!E$2:E$81)-SUMPRODUCT((DATA_FACT!B$2:B$81=B50)*(DATA_FACT!C$2:C$81=C50)*(DATA_FACT!H$2:H$81="Подтверждено")*DATA_FACT!E$2:E$81)</f>
        <v>25</v>
      </c>
      <c r="G50" s="45">
        <f t="shared" si="36"/>
        <v>2</v>
      </c>
      <c r="H50" s="70">
        <f t="shared" si="37"/>
        <v>46085</v>
      </c>
      <c r="I50" s="45">
        <f>NETWORKDAYS(MIN(DATA_PLAN!A$2:A$81),$B$3)</f>
        <v>3</v>
      </c>
      <c r="J50" s="47" t="str">
        <f t="shared" si="38"/>
        <v>Критично</v>
      </c>
    </row>
    <row r="51" ht="15.75" customHeight="1">
      <c r="A51" s="49">
        <f t="shared" ref="A51:C51" si="41">A12</f>
        <v>5</v>
      </c>
      <c r="B51" s="49" t="str">
        <f t="shared" si="41"/>
        <v>СП14</v>
      </c>
      <c r="C51" s="50" t="str">
        <f t="shared" si="41"/>
        <v>Монтаж брусьев полимерных композитных</v>
      </c>
      <c r="D51" s="71">
        <f t="shared" si="35"/>
        <v>0.9305555556</v>
      </c>
      <c r="E51" s="72">
        <f t="array" ref="E51">IFERROR(SUMPRODUCT((DATA_FACT!B$2:B$81=B51)*(DATA_FACT!C$2:C$81=C51)*DATA_FACT!E$2:E$81)/I51,0)</f>
        <v>78.66666667</v>
      </c>
      <c r="F51" s="49">
        <f t="array" ref="F51">SUMPRODUCT((DATA_PLAN!B$2:B$81=B51)*(DATA_PLAN!C$2:C$81=C51)*DATA_PLAN!E$2:E$81)-SUMPRODUCT((DATA_FACT!B$2:B$81=B51)*(DATA_FACT!C$2:C$81=C51)*(DATA_FACT!H$2:H$81="Подтверждено")*DATA_FACT!E$2:E$81)</f>
        <v>51</v>
      </c>
      <c r="G51" s="49">
        <f t="shared" si="36"/>
        <v>1</v>
      </c>
      <c r="H51" s="73">
        <f t="shared" si="37"/>
        <v>46084</v>
      </c>
      <c r="I51" s="49">
        <f>NETWORKDAYS(MIN(DATA_PLAN!A$2:A$81),$B$3)</f>
        <v>3</v>
      </c>
      <c r="J51" s="51" t="str">
        <f t="shared" si="38"/>
        <v>Внимание</v>
      </c>
    </row>
    <row r="52" ht="15.75" customHeight="1">
      <c r="A52" s="45">
        <f t="shared" ref="A52:C52" si="42">A13</f>
        <v>6</v>
      </c>
      <c r="B52" s="45" t="str">
        <f t="shared" si="42"/>
        <v>СП13</v>
      </c>
      <c r="C52" s="46" t="str">
        <f t="shared" si="42"/>
        <v>Монтаж брусьев полимерных композитных под переводной механизм (флюгарку)</v>
      </c>
      <c r="D52" s="68">
        <f t="shared" si="35"/>
        <v>0.8181818182</v>
      </c>
      <c r="E52" s="69">
        <f t="array" ref="E52">IFERROR(SUMPRODUCT((DATA_FACT!B$2:B$81=B52)*(DATA_FACT!C$2:C$81=C52)*DATA_FACT!E$2:E$81)/I52,0)</f>
        <v>10.66666667</v>
      </c>
      <c r="F52" s="45">
        <f t="array" ref="F52">SUMPRODUCT((DATA_PLAN!B$2:B$81=B52)*(DATA_PLAN!C$2:C$81=C52)*DATA_PLAN!E$2:E$81)-SUMPRODUCT((DATA_FACT!B$2:B$81=B52)*(DATA_FACT!C$2:C$81=C52)*(DATA_FACT!H$2:H$81="Подтверждено")*DATA_FACT!E$2:E$81)</f>
        <v>10</v>
      </c>
      <c r="G52" s="45">
        <f t="shared" si="36"/>
        <v>1</v>
      </c>
      <c r="H52" s="70">
        <f t="shared" si="37"/>
        <v>46084</v>
      </c>
      <c r="I52" s="45">
        <f>NETWORKDAYS(MIN(DATA_PLAN!A$2:A$81),$B$3)</f>
        <v>3</v>
      </c>
      <c r="J52" s="47" t="str">
        <f t="shared" si="38"/>
        <v>Критично</v>
      </c>
    </row>
    <row r="53" ht="15.75" customHeight="1">
      <c r="A53" s="49">
        <f t="shared" ref="A53:C53" si="43">A14</f>
        <v>7</v>
      </c>
      <c r="B53" s="49" t="str">
        <f t="shared" si="43"/>
        <v>СП13</v>
      </c>
      <c r="C53" s="50" t="str">
        <f t="shared" si="43"/>
        <v>Монтаж и сборка стрелочного перевода</v>
      </c>
      <c r="D53" s="71">
        <f t="shared" si="35"/>
        <v>1</v>
      </c>
      <c r="E53" s="72">
        <f t="array" ref="E53">IFERROR(SUMPRODUCT((DATA_FACT!B$2:B$81=B53)*(DATA_FACT!C$2:C$81=C53)*DATA_FACT!E$2:E$81)/I53,0)</f>
        <v>0.6666666667</v>
      </c>
      <c r="F53" s="49">
        <f t="array" ref="F53">SUMPRODUCT((DATA_PLAN!B$2:B$81=B53)*(DATA_PLAN!C$2:C$81=C53)*DATA_PLAN!E$2:E$81)-SUMPRODUCT((DATA_FACT!B$2:B$81=B53)*(DATA_FACT!C$2:C$81=C53)*(DATA_FACT!H$2:H$81="Подтверждено")*DATA_FACT!E$2:E$81)</f>
        <v>0</v>
      </c>
      <c r="G53" s="49">
        <f t="shared" si="36"/>
        <v>0</v>
      </c>
      <c r="H53" s="73" t="str">
        <f t="shared" si="37"/>
        <v>Завершено</v>
      </c>
      <c r="I53" s="49">
        <f>NETWORKDAYS(MIN(DATA_PLAN!A$2:A$81),$B$3)</f>
        <v>3</v>
      </c>
      <c r="J53" s="51" t="str">
        <f t="shared" si="38"/>
        <v>В графике</v>
      </c>
    </row>
    <row r="54" ht="15.75" customHeight="1">
      <c r="A54" s="45">
        <f t="shared" ref="A54:C54" si="44">A15</f>
        <v>8</v>
      </c>
      <c r="B54" s="45" t="str">
        <f t="shared" si="44"/>
        <v>СП14</v>
      </c>
      <c r="C54" s="46" t="str">
        <f t="shared" si="44"/>
        <v>Сверление отверстий и монтаж переходных накладок Р65/Р50</v>
      </c>
      <c r="D54" s="68">
        <f t="shared" si="35"/>
        <v>0</v>
      </c>
      <c r="E54" s="69">
        <f t="array" ref="E54">IFERROR(SUMPRODUCT((DATA_FACT!B$2:B$81=B54)*(DATA_FACT!C$2:C$81=C54)*DATA_FACT!E$2:E$81)/I54,0)</f>
        <v>0</v>
      </c>
      <c r="F54" s="45">
        <f t="array" ref="F54">SUMPRODUCT((DATA_PLAN!B$2:B$81=B54)*(DATA_PLAN!C$2:C$81=C54)*DATA_PLAN!E$2:E$81)-SUMPRODUCT((DATA_FACT!B$2:B$81=B54)*(DATA_FACT!C$2:C$81=C54)*(DATA_FACT!H$2:H$81="Подтверждено")*DATA_FACT!E$2:E$81)</f>
        <v>0</v>
      </c>
      <c r="G54" s="45">
        <f t="shared" si="36"/>
        <v>0</v>
      </c>
      <c r="H54" s="70" t="str">
        <f t="shared" si="37"/>
        <v>Завершено</v>
      </c>
      <c r="I54" s="45">
        <f>NETWORKDAYS(MIN(DATA_PLAN!A$2:A$81),$B$3)</f>
        <v>3</v>
      </c>
      <c r="J54" s="47" t="str">
        <f t="shared" si="38"/>
        <v>Критично</v>
      </c>
    </row>
    <row r="55" ht="15.75" customHeight="1">
      <c r="A55" s="49">
        <f t="shared" ref="A55:C55" si="45">A16</f>
        <v>9</v>
      </c>
      <c r="B55" s="49" t="str">
        <f t="shared" si="45"/>
        <v>СП13</v>
      </c>
      <c r="C55" s="50" t="str">
        <f t="shared" si="45"/>
        <v>Монтаж и сборка стрелочного перевода</v>
      </c>
      <c r="D55" s="71">
        <f t="shared" si="35"/>
        <v>1</v>
      </c>
      <c r="E55" s="72">
        <f t="array" ref="E55">IFERROR(SUMPRODUCT((DATA_FACT!B$2:B$81=B55)*(DATA_FACT!C$2:C$81=C55)*DATA_FACT!E$2:E$81)/I55,0)</f>
        <v>0.6666666667</v>
      </c>
      <c r="F55" s="49">
        <f t="array" ref="F55">SUMPRODUCT((DATA_PLAN!B$2:B$81=B55)*(DATA_PLAN!C$2:C$81=C55)*DATA_PLAN!E$2:E$81)-SUMPRODUCT((DATA_FACT!B$2:B$81=B55)*(DATA_FACT!C$2:C$81=C55)*(DATA_FACT!H$2:H$81="Подтверждено")*DATA_FACT!E$2:E$81)</f>
        <v>0</v>
      </c>
      <c r="G55" s="49">
        <f t="shared" si="36"/>
        <v>0</v>
      </c>
      <c r="H55" s="73" t="str">
        <f t="shared" si="37"/>
        <v>Завершено</v>
      </c>
      <c r="I55" s="49">
        <f>NETWORKDAYS(MIN(DATA_PLAN!A$2:A$81),$B$3)</f>
        <v>3</v>
      </c>
      <c r="J55" s="51" t="str">
        <f t="shared" si="38"/>
        <v>В графике</v>
      </c>
    </row>
    <row r="56" ht="15.75" customHeight="1">
      <c r="A56" s="53">
        <f t="shared" ref="A56:C56" si="46">A17</f>
        <v>10</v>
      </c>
      <c r="B56" s="53" t="str">
        <f t="shared" si="46"/>
        <v>СП14</v>
      </c>
      <c r="C56" s="54" t="str">
        <f t="shared" si="46"/>
        <v>Монтаж переводного механизма (флюгарки)</v>
      </c>
      <c r="D56" s="74">
        <f t="shared" si="35"/>
        <v>0.7</v>
      </c>
      <c r="E56" s="75">
        <f t="array" ref="E56">IFERROR(SUMPRODUCT((DATA_FACT!B$2:B$81=B56)*(DATA_FACT!C$2:C$81=C56)*DATA_FACT!E$2:E$81)/I56,0)</f>
        <v>4</v>
      </c>
      <c r="F56" s="53">
        <f t="array" ref="F56">SUMPRODUCT((DATA_PLAN!B$2:B$81=B56)*(DATA_PLAN!C$2:C$81=C56)*DATA_PLAN!E$2:E$81)-SUMPRODUCT((DATA_FACT!B$2:B$81=B56)*(DATA_FACT!C$2:C$81=C56)*(DATA_FACT!H$2:H$81="Подтверждено")*DATA_FACT!E$2:E$81)</f>
        <v>9</v>
      </c>
      <c r="G56" s="53">
        <f t="shared" si="36"/>
        <v>3</v>
      </c>
      <c r="H56" s="76">
        <f t="shared" si="37"/>
        <v>46086</v>
      </c>
      <c r="I56" s="53">
        <f>NETWORKDAYS(MIN(DATA_PLAN!A$2:A$81),$B$3)</f>
        <v>3</v>
      </c>
      <c r="J56" s="55" t="str">
        <f t="shared" si="38"/>
        <v>Критично</v>
      </c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2026-02-19T16:40:10Z</dcterms:created>
  <dc:creator>Евгений Бусел</dc:creator>
</cp:coreProperties>
</file>